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ЭтаКнига"/>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4B5D4818-A5EA-42FB-8F99-DC6C7B2D0B78}"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5" i="12" l="1"/>
  <c r="A15" i="11"/>
  <c r="A14" i="10"/>
  <c r="A15" i="9"/>
  <c r="A15" i="8"/>
  <c r="A15" i="7"/>
  <c r="A14" i="6"/>
  <c r="A15" i="5"/>
  <c r="A15" i="4"/>
  <c r="A16" i="3"/>
  <c r="A14" i="2"/>
  <c r="B1" i="12" l="1"/>
  <c r="B2" i="12"/>
  <c r="B3" i="12"/>
  <c r="A5" i="12"/>
  <c r="A9" i="12"/>
  <c r="A12" i="12"/>
  <c r="AX1" i="11"/>
  <c r="AX2" i="11"/>
  <c r="AX3" i="11"/>
  <c r="A5" i="11"/>
  <c r="A9" i="11"/>
  <c r="A12"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J1" i="9"/>
  <c r="J2" i="9"/>
  <c r="J3" i="9"/>
  <c r="A5" i="9"/>
  <c r="A9" i="9"/>
  <c r="A12" i="9"/>
  <c r="S1" i="8"/>
  <c r="S2" i="8"/>
  <c r="S3" i="8"/>
  <c r="A5" i="8"/>
  <c r="A9" i="8"/>
  <c r="A12" i="8"/>
  <c r="B47" i="8"/>
  <c r="B60" i="8" s="1"/>
  <c r="B59" i="8"/>
  <c r="B62" i="8"/>
  <c r="B63" i="8"/>
  <c r="C47" i="8"/>
  <c r="C61" i="8" s="1"/>
  <c r="C63" i="8"/>
  <c r="D63" i="8"/>
  <c r="E63" i="8"/>
  <c r="F63" i="8"/>
  <c r="G63" i="8"/>
  <c r="H63" i="8"/>
  <c r="I63" i="8"/>
  <c r="J63" i="8"/>
  <c r="K63" i="8"/>
  <c r="L63" i="8"/>
  <c r="M63" i="8"/>
  <c r="N63" i="8"/>
  <c r="O63" i="8"/>
  <c r="P63" i="8"/>
  <c r="Q63" i="8"/>
  <c r="R63" i="8"/>
  <c r="B48" i="8"/>
  <c r="B57" i="8"/>
  <c r="B65" i="8"/>
  <c r="B75" i="8" s="1"/>
  <c r="B68" i="8"/>
  <c r="B76" i="8" s="1"/>
  <c r="B81" i="8"/>
  <c r="C65" i="8"/>
  <c r="C75" i="8" s="1"/>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68" i="8"/>
  <c r="F76" i="8" s="1"/>
  <c r="F81" i="8"/>
  <c r="G65" i="8"/>
  <c r="G75" i="8" s="1"/>
  <c r="G68" i="8"/>
  <c r="G76" i="8" s="1"/>
  <c r="G81" i="8"/>
  <c r="H65" i="8"/>
  <c r="H75" i="8"/>
  <c r="H68" i="8"/>
  <c r="H76" i="8"/>
  <c r="H81" i="8"/>
  <c r="I65" i="8"/>
  <c r="I75" i="8" s="1"/>
  <c r="I68" i="8"/>
  <c r="I76" i="8"/>
  <c r="I81" i="8"/>
  <c r="J65" i="8"/>
  <c r="J75" i="8" s="1"/>
  <c r="J68" i="8"/>
  <c r="J76" i="8" s="1"/>
  <c r="J81" i="8"/>
  <c r="K65" i="8"/>
  <c r="K75" i="8"/>
  <c r="K68" i="8"/>
  <c r="K76" i="8" s="1"/>
  <c r="K81" i="8"/>
  <c r="L65" i="8"/>
  <c r="L75" i="8"/>
  <c r="L68" i="8"/>
  <c r="L76" i="8"/>
  <c r="L81" i="8"/>
  <c r="M65" i="8"/>
  <c r="M68" i="8"/>
  <c r="M76" i="8"/>
  <c r="M81" i="8"/>
  <c r="N65" i="8"/>
  <c r="N75" i="8"/>
  <c r="N68" i="8"/>
  <c r="N76" i="8" s="1"/>
  <c r="N81" i="8"/>
  <c r="O65" i="8"/>
  <c r="O75" i="8" s="1"/>
  <c r="O68" i="8"/>
  <c r="O76" i="8" s="1"/>
  <c r="O81" i="8"/>
  <c r="P65" i="8"/>
  <c r="P75" i="8"/>
  <c r="P68" i="8"/>
  <c r="P76" i="8"/>
  <c r="P81" i="8"/>
  <c r="Q65" i="8"/>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Z1" i="6"/>
  <c r="Z2" i="6"/>
  <c r="Z3" i="6"/>
  <c r="A4" i="6"/>
  <c r="A8" i="6"/>
  <c r="A11" i="6"/>
  <c r="C1" i="5"/>
  <c r="C2" i="5"/>
  <c r="C3" i="5"/>
  <c r="A5" i="5"/>
  <c r="A9" i="5"/>
  <c r="A12" i="5"/>
  <c r="AA1" i="4"/>
  <c r="AA2" i="4"/>
  <c r="AA3" i="4"/>
  <c r="A5" i="4"/>
  <c r="A9" i="4"/>
  <c r="A12" i="4"/>
  <c r="T2" i="3"/>
  <c r="T3" i="3"/>
  <c r="T4" i="3"/>
  <c r="A6" i="3"/>
  <c r="A10" i="3"/>
  <c r="A13" i="3"/>
  <c r="S1" i="2"/>
  <c r="S2" i="2"/>
  <c r="S3" i="2"/>
  <c r="A4" i="2"/>
  <c r="A8" i="2"/>
  <c r="A11" i="2"/>
  <c r="D47" i="8" l="1"/>
  <c r="D59" i="8" s="1"/>
  <c r="C62"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C48" i="8"/>
  <c r="C57" i="8" s="1"/>
  <c r="C58" i="8"/>
  <c r="Q75" i="8"/>
  <c r="M75" i="8"/>
  <c r="F75" i="8"/>
  <c r="B79" i="8"/>
  <c r="B61" i="8"/>
  <c r="E47" i="8" l="1"/>
  <c r="E61" i="8" s="1"/>
  <c r="D60" i="8"/>
  <c r="D58" i="8" s="1"/>
  <c r="D64" i="8" s="1"/>
  <c r="D67" i="8" s="1"/>
  <c r="D69" i="8" s="1"/>
  <c r="D61" i="8"/>
  <c r="D62" i="8"/>
  <c r="D48" i="8"/>
  <c r="D57" i="8" s="1"/>
  <c r="C78" i="8"/>
  <c r="C64" i="8"/>
  <c r="C67" i="8" s="1"/>
  <c r="C69" i="8" s="1"/>
  <c r="C79" i="8"/>
  <c r="D79" i="8"/>
  <c r="B58" i="8"/>
  <c r="E62" i="8" l="1"/>
  <c r="C74" i="8"/>
  <c r="D74" i="8"/>
  <c r="E48" i="8"/>
  <c r="E57" i="8" s="1"/>
  <c r="E79" i="8" s="1"/>
  <c r="D78" i="8"/>
  <c r="E60" i="8"/>
  <c r="E59" i="8"/>
  <c r="E58" i="8" s="1"/>
  <c r="F47" i="8"/>
  <c r="D70" i="8"/>
  <c r="D71" i="8" s="1"/>
  <c r="C70" i="8"/>
  <c r="C71" i="8" s="1"/>
  <c r="B78" i="8"/>
  <c r="B64" i="8"/>
  <c r="B67" i="8" s="1"/>
  <c r="E78" i="8" l="1"/>
  <c r="E64" i="8"/>
  <c r="E67" i="8" s="1"/>
  <c r="E74" i="8" s="1"/>
  <c r="F62" i="8"/>
  <c r="F59" i="8"/>
  <c r="F60" i="8"/>
  <c r="F48" i="8"/>
  <c r="F57" i="8" s="1"/>
  <c r="F79" i="8" s="1"/>
  <c r="F61" i="8"/>
  <c r="G47" i="8"/>
  <c r="E69" i="8"/>
  <c r="E70" i="8" s="1"/>
  <c r="E71" i="8" s="1"/>
  <c r="B69" i="8"/>
  <c r="B74" i="8"/>
  <c r="G60" i="8" l="1"/>
  <c r="G61" i="8"/>
  <c r="H47" i="8"/>
  <c r="G48" i="8"/>
  <c r="G57" i="8" s="1"/>
  <c r="G79" i="8" s="1"/>
  <c r="G59" i="8"/>
  <c r="G62" i="8"/>
  <c r="F58" i="8"/>
  <c r="B70" i="8"/>
  <c r="B71" i="8" s="1"/>
  <c r="F64" i="8" l="1"/>
  <c r="F67" i="8" s="1"/>
  <c r="F78" i="8"/>
  <c r="G58" i="8"/>
  <c r="H60" i="8"/>
  <c r="H61" i="8"/>
  <c r="I47" i="8"/>
  <c r="H48" i="8"/>
  <c r="H57" i="8" s="1"/>
  <c r="H79" i="8" s="1"/>
  <c r="H62" i="8"/>
  <c r="H59" i="8"/>
  <c r="H58" i="8" s="1"/>
  <c r="H64" i="8" s="1"/>
  <c r="H67" i="8" s="1"/>
  <c r="H74" i="8" s="1"/>
  <c r="H69" i="8"/>
  <c r="B77" i="8"/>
  <c r="B82" i="8" s="1"/>
  <c r="C77" i="8"/>
  <c r="C82" i="8" s="1"/>
  <c r="C85" i="8" s="1"/>
  <c r="I61" i="8" l="1"/>
  <c r="J47" i="8"/>
  <c r="I62" i="8"/>
  <c r="I59" i="8"/>
  <c r="I60" i="8"/>
  <c r="I48" i="8"/>
  <c r="I57" i="8" s="1"/>
  <c r="G64" i="8"/>
  <c r="G67" i="8" s="1"/>
  <c r="G78" i="8"/>
  <c r="H78" i="8"/>
  <c r="F74" i="8"/>
  <c r="F69" i="8"/>
  <c r="F70" i="8" s="1"/>
  <c r="F71" i="8" s="1"/>
  <c r="D77" i="8"/>
  <c r="D82" i="8" s="1"/>
  <c r="D85" i="8" s="1"/>
  <c r="H70" i="8"/>
  <c r="H71" i="8"/>
  <c r="B83" i="8"/>
  <c r="C83" i="8"/>
  <c r="C88" i="8" s="1"/>
  <c r="C87" i="8"/>
  <c r="B87" i="8"/>
  <c r="E77" i="8" l="1"/>
  <c r="E82" i="8" s="1"/>
  <c r="E85" i="8" s="1"/>
  <c r="I79" i="8"/>
  <c r="G69" i="8"/>
  <c r="G74" i="8"/>
  <c r="D83" i="8"/>
  <c r="D87" i="8"/>
  <c r="I58" i="8"/>
  <c r="I64" i="8" s="1"/>
  <c r="I67" i="8" s="1"/>
  <c r="J59" i="8"/>
  <c r="J48" i="8"/>
  <c r="J57" i="8" s="1"/>
  <c r="J79" i="8" s="1"/>
  <c r="J61" i="8"/>
  <c r="K47" i="8"/>
  <c r="J62" i="8"/>
  <c r="J60" i="8"/>
  <c r="E87" i="8"/>
  <c r="E83" i="8"/>
  <c r="E88" i="8" s="1"/>
  <c r="D88" i="8"/>
  <c r="B88" i="8"/>
  <c r="B85" i="8"/>
  <c r="B86" i="8" s="1"/>
  <c r="F77" i="8"/>
  <c r="F82" i="8" s="1"/>
  <c r="I74" i="8" l="1"/>
  <c r="I69" i="8"/>
  <c r="I70" i="8" s="1"/>
  <c r="J58" i="8"/>
  <c r="J64" i="8" s="1"/>
  <c r="J67" i="8" s="1"/>
  <c r="J78" i="8"/>
  <c r="G70" i="8"/>
  <c r="G71" i="8"/>
  <c r="I78" i="8"/>
  <c r="L47" i="8"/>
  <c r="K62" i="8"/>
  <c r="K48" i="8"/>
  <c r="K57" i="8" s="1"/>
  <c r="K79" i="8" s="1"/>
  <c r="K61" i="8"/>
  <c r="K59" i="8"/>
  <c r="K58" i="8" s="1"/>
  <c r="K64" i="8" s="1"/>
  <c r="K67" i="8" s="1"/>
  <c r="K69" i="8" s="1"/>
  <c r="K60" i="8"/>
  <c r="F85" i="8"/>
  <c r="F87" i="8"/>
  <c r="I71" i="8"/>
  <c r="G77" i="8"/>
  <c r="G82" i="8" s="1"/>
  <c r="G87" i="8"/>
  <c r="F83" i="8"/>
  <c r="F88" i="8" s="1"/>
  <c r="C86" i="8"/>
  <c r="B89" i="8" s="1"/>
  <c r="K74" i="8" l="1"/>
  <c r="K78" i="8"/>
  <c r="L61" i="8"/>
  <c r="M47" i="8"/>
  <c r="L59" i="8"/>
  <c r="L62" i="8"/>
  <c r="L48" i="8"/>
  <c r="L57" i="8" s="1"/>
  <c r="L79" i="8" s="1"/>
  <c r="L60" i="8"/>
  <c r="J74" i="8"/>
  <c r="J69" i="8"/>
  <c r="J70" i="8" s="1"/>
  <c r="H77" i="8"/>
  <c r="H82" i="8" s="1"/>
  <c r="H85" i="8" s="1"/>
  <c r="G85" i="8"/>
  <c r="C89" i="8"/>
  <c r="D86" i="8"/>
  <c r="G83" i="8"/>
  <c r="G88" i="8" s="1"/>
  <c r="K70" i="8"/>
  <c r="H83" i="8" l="1"/>
  <c r="H88" i="8" s="1"/>
  <c r="I77" i="8"/>
  <c r="I82" i="8" s="1"/>
  <c r="I85" i="8" s="1"/>
  <c r="H87" i="8"/>
  <c r="I87" i="8"/>
  <c r="L58" i="8"/>
  <c r="L78" i="8" s="1"/>
  <c r="M61" i="8"/>
  <c r="N47" i="8"/>
  <c r="M60" i="8"/>
  <c r="M48" i="8"/>
  <c r="M57" i="8" s="1"/>
  <c r="M62" i="8"/>
  <c r="M59" i="8"/>
  <c r="J71" i="8"/>
  <c r="K71" i="8"/>
  <c r="D89" i="8"/>
  <c r="E86" i="8"/>
  <c r="N59" i="8" l="1"/>
  <c r="N60" i="8"/>
  <c r="N62" i="8"/>
  <c r="N61" i="8"/>
  <c r="O47" i="8"/>
  <c r="N48" i="8"/>
  <c r="N57" i="8" s="1"/>
  <c r="L64" i="8"/>
  <c r="L67" i="8" s="1"/>
  <c r="M58" i="8"/>
  <c r="M64" i="8" s="1"/>
  <c r="M67" i="8" s="1"/>
  <c r="I83" i="8"/>
  <c r="I88" i="8" s="1"/>
  <c r="M78" i="8"/>
  <c r="M79" i="8"/>
  <c r="J77" i="8"/>
  <c r="E89" i="8"/>
  <c r="F86" i="8"/>
  <c r="M74" i="8" l="1"/>
  <c r="M69" i="8"/>
  <c r="L74" i="8"/>
  <c r="L69" i="8"/>
  <c r="L70" i="8" s="1"/>
  <c r="L71" i="8" s="1"/>
  <c r="N64" i="8"/>
  <c r="N67" i="8" s="1"/>
  <c r="N78" i="8"/>
  <c r="N79" i="8"/>
  <c r="O61" i="8"/>
  <c r="O48" i="8"/>
  <c r="O57" i="8" s="1"/>
  <c r="P47" i="8"/>
  <c r="O62" i="8"/>
  <c r="O60" i="8"/>
  <c r="O59" i="8"/>
  <c r="J82" i="8"/>
  <c r="K77" i="8"/>
  <c r="K82" i="8" s="1"/>
  <c r="K85" i="8" s="1"/>
  <c r="N58" i="8"/>
  <c r="L77" i="8"/>
  <c r="L82" i="8" s="1"/>
  <c r="F89" i="8"/>
  <c r="G86" i="8"/>
  <c r="O79" i="8" l="1"/>
  <c r="P61" i="8"/>
  <c r="Q47" i="8"/>
  <c r="P60" i="8"/>
  <c r="P48" i="8"/>
  <c r="P57" i="8" s="1"/>
  <c r="P62" i="8"/>
  <c r="P59" i="8"/>
  <c r="P58" i="8" s="1"/>
  <c r="N69" i="8"/>
  <c r="N70" i="8" s="1"/>
  <c r="N77" i="8" s="1"/>
  <c r="N82" i="8" s="1"/>
  <c r="N87" i="8" s="1"/>
  <c r="N74" i="8"/>
  <c r="J85" i="8"/>
  <c r="J83" i="8"/>
  <c r="J88" i="8" s="1"/>
  <c r="J87" i="8"/>
  <c r="K83" i="8"/>
  <c r="K88" i="8" s="1"/>
  <c r="K87" i="8"/>
  <c r="M70" i="8"/>
  <c r="M77" i="8" s="1"/>
  <c r="M82" i="8" s="1"/>
  <c r="M83" i="8" s="1"/>
  <c r="O58" i="8"/>
  <c r="O64" i="8" s="1"/>
  <c r="O67" i="8" s="1"/>
  <c r="G89" i="8"/>
  <c r="H86" i="8"/>
  <c r="L85" i="8"/>
  <c r="L87" i="8"/>
  <c r="L83" i="8"/>
  <c r="L88" i="8" s="1"/>
  <c r="O69" i="8" l="1"/>
  <c r="O70" i="8" s="1"/>
  <c r="O77" i="8" s="1"/>
  <c r="O74" i="8"/>
  <c r="N83" i="8"/>
  <c r="N85" i="8"/>
  <c r="M71" i="8"/>
  <c r="R47" i="8"/>
  <c r="Q62" i="8"/>
  <c r="Q59" i="8"/>
  <c r="Q60" i="8"/>
  <c r="Q61" i="8"/>
  <c r="Q48" i="8"/>
  <c r="Q57" i="8" s="1"/>
  <c r="Q79" i="8" s="1"/>
  <c r="M87" i="8"/>
  <c r="O78" i="8"/>
  <c r="P64" i="8"/>
  <c r="P67" i="8" s="1"/>
  <c r="P79" i="8"/>
  <c r="P78" i="8"/>
  <c r="M85" i="8"/>
  <c r="N71" i="8"/>
  <c r="M88" i="8"/>
  <c r="O71" i="8"/>
  <c r="N88" i="8"/>
  <c r="H89" i="8"/>
  <c r="I86" i="8"/>
  <c r="Q58" i="8" l="1"/>
  <c r="Q64" i="8" s="1"/>
  <c r="Q67" i="8" s="1"/>
  <c r="Q78" i="8"/>
  <c r="P74" i="8"/>
  <c r="P69" i="8"/>
  <c r="P70" i="8" s="1"/>
  <c r="P77" i="8" s="1"/>
  <c r="P82" i="8" s="1"/>
  <c r="P85" i="8" s="1"/>
  <c r="R59" i="8"/>
  <c r="S47" i="8"/>
  <c r="R62" i="8"/>
  <c r="R60" i="8"/>
  <c r="B29" i="8" s="1"/>
  <c r="R61" i="8"/>
  <c r="B32" i="8" s="1"/>
  <c r="R48" i="8"/>
  <c r="R57" i="8" s="1"/>
  <c r="R79" i="8" s="1"/>
  <c r="O82" i="8"/>
  <c r="I89" i="8"/>
  <c r="J86" i="8"/>
  <c r="P71" i="8"/>
  <c r="O83" i="8" l="1"/>
  <c r="O88" i="8" s="1"/>
  <c r="O87" i="8"/>
  <c r="O85" i="8"/>
  <c r="R58" i="8"/>
  <c r="B26" i="8" s="1"/>
  <c r="P83" i="8"/>
  <c r="P88" i="8" s="1"/>
  <c r="P87" i="8"/>
  <c r="R64" i="8"/>
  <c r="R67" i="8" s="1"/>
  <c r="S61" i="8"/>
  <c r="T47" i="8"/>
  <c r="S48" i="8"/>
  <c r="S57" i="8" s="1"/>
  <c r="S79" i="8" s="1"/>
  <c r="S62" i="8"/>
  <c r="S59" i="8"/>
  <c r="S58" i="8" s="1"/>
  <c r="S64" i="8" s="1"/>
  <c r="S67" i="8" s="1"/>
  <c r="S74" i="8" s="1"/>
  <c r="S60" i="8"/>
  <c r="Q69" i="8"/>
  <c r="Q70" i="8" s="1"/>
  <c r="Q77" i="8" s="1"/>
  <c r="Q82" i="8" s="1"/>
  <c r="Q74" i="8"/>
  <c r="R78" i="8"/>
  <c r="Q85" i="8"/>
  <c r="Q83" i="8"/>
  <c r="Q88" i="8" s="1"/>
  <c r="Q87" i="8"/>
  <c r="J89" i="8"/>
  <c r="K86" i="8"/>
  <c r="Q71" i="8"/>
  <c r="S78" i="8" l="1"/>
  <c r="S69" i="8"/>
  <c r="T48" i="8"/>
  <c r="T57" i="8" s="1"/>
  <c r="T79" i="8" s="1"/>
  <c r="T59" i="8"/>
  <c r="T60" i="8"/>
  <c r="U47" i="8"/>
  <c r="T61" i="8"/>
  <c r="T62" i="8"/>
  <c r="R69" i="8"/>
  <c r="R70" i="8" s="1"/>
  <c r="R77" i="8" s="1"/>
  <c r="R82" i="8" s="1"/>
  <c r="R85" i="8" s="1"/>
  <c r="R74" i="8"/>
  <c r="K89" i="8"/>
  <c r="L86" i="8"/>
  <c r="S70" i="8"/>
  <c r="S77" i="8" l="1"/>
  <c r="S82" i="8" s="1"/>
  <c r="U61" i="8"/>
  <c r="U59" i="8"/>
  <c r="U60" i="8"/>
  <c r="V47" i="8"/>
  <c r="U48" i="8"/>
  <c r="U57" i="8" s="1"/>
  <c r="U79" i="8" s="1"/>
  <c r="U62" i="8"/>
  <c r="T58" i="8"/>
  <c r="R71" i="8"/>
  <c r="R83" i="8"/>
  <c r="R88" i="8" s="1"/>
  <c r="R87" i="8"/>
  <c r="S85" i="8"/>
  <c r="S87" i="8"/>
  <c r="S83" i="8"/>
  <c r="L89" i="8"/>
  <c r="M86" i="8"/>
  <c r="S71" i="8"/>
  <c r="T64" i="8" l="1"/>
  <c r="T67" i="8" s="1"/>
  <c r="T78" i="8"/>
  <c r="S88" i="8"/>
  <c r="W47" i="8"/>
  <c r="V60" i="8"/>
  <c r="V61" i="8"/>
  <c r="V62" i="8"/>
  <c r="V59" i="8"/>
  <c r="V58" i="8" s="1"/>
  <c r="V48" i="8"/>
  <c r="V57" i="8" s="1"/>
  <c r="U58" i="8"/>
  <c r="M89" i="8"/>
  <c r="N86" i="8"/>
  <c r="V79" i="8" l="1"/>
  <c r="V64" i="8"/>
  <c r="V67" i="8" s="1"/>
  <c r="V78" i="8"/>
  <c r="U64" i="8"/>
  <c r="U67" i="8" s="1"/>
  <c r="U78" i="8"/>
  <c r="W59" i="8"/>
  <c r="W60" i="8"/>
  <c r="W48" i="8"/>
  <c r="W57" i="8" s="1"/>
  <c r="W79" i="8" s="1"/>
  <c r="W61" i="8"/>
  <c r="W62" i="8"/>
  <c r="T74" i="8"/>
  <c r="T69" i="8"/>
  <c r="N89" i="8"/>
  <c r="O86" i="8"/>
  <c r="W58" i="8" l="1"/>
  <c r="W78" i="8" s="1"/>
  <c r="T70" i="8"/>
  <c r="T77" i="8" s="1"/>
  <c r="T82" i="8" s="1"/>
  <c r="T71" i="8"/>
  <c r="U69" i="8"/>
  <c r="U74" i="8"/>
  <c r="V74" i="8"/>
  <c r="V69" i="8"/>
  <c r="V70" i="8" s="1"/>
  <c r="W64" i="8"/>
  <c r="W67" i="8" s="1"/>
  <c r="O89" i="8"/>
  <c r="P86" i="8"/>
  <c r="W69" i="8" l="1"/>
  <c r="W70" i="8" s="1"/>
  <c r="W74" i="8"/>
  <c r="U70" i="8"/>
  <c r="U77" i="8" s="1"/>
  <c r="U82" i="8" s="1"/>
  <c r="U71" i="8"/>
  <c r="V71" i="8"/>
  <c r="V77" i="8"/>
  <c r="V82" i="8" s="1"/>
  <c r="V85" i="8" s="1"/>
  <c r="T83" i="8"/>
  <c r="T88" i="8" s="1"/>
  <c r="T85" i="8"/>
  <c r="T87" i="8"/>
  <c r="U87" i="8"/>
  <c r="U83" i="8"/>
  <c r="U88" i="8" s="1"/>
  <c r="W71" i="8"/>
  <c r="P89" i="8"/>
  <c r="Q86" i="8"/>
  <c r="U85" i="8" l="1"/>
  <c r="V83" i="8"/>
  <c r="V88" i="8" s="1"/>
  <c r="V87" i="8"/>
  <c r="W77" i="8"/>
  <c r="W82" i="8" s="1"/>
  <c r="W85" i="8" s="1"/>
  <c r="Q89" i="8"/>
  <c r="R86" i="8"/>
  <c r="W83" i="8" l="1"/>
  <c r="W88" i="8" s="1"/>
  <c r="G26" i="8" s="1"/>
  <c r="W87" i="8"/>
  <c r="G28" i="8"/>
  <c r="R89" i="8"/>
  <c r="S86" i="8"/>
  <c r="S89" i="8" l="1"/>
  <c r="T86" i="8"/>
  <c r="T89" i="8" l="1"/>
  <c r="U86" i="8"/>
  <c r="U89" i="8" l="1"/>
  <c r="V86" i="8"/>
  <c r="V89" i="8" l="1"/>
  <c r="W86" i="8"/>
  <c r="W89" i="8" s="1"/>
  <c r="G27" i="8" s="1"/>
</calcChain>
</file>

<file path=xl/sharedStrings.xml><?xml version="1.0" encoding="utf-8"?>
<sst xmlns="http://schemas.openxmlformats.org/spreadsheetml/2006/main" count="1095" uniqueCount="563">
  <si>
    <t>Приложение  № _____</t>
  </si>
  <si>
    <t>к приказу Минэнерго России</t>
  </si>
  <si>
    <t>от «__» _____ 201_ г. №___</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</si>
  <si>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</si>
  <si>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</si>
  <si>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</si>
  <si>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</si>
  <si>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</si>
  <si>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</si>
  <si>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</si>
  <si>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</si>
  <si>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</si>
  <si>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</si>
  <si>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</si>
  <si>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</si>
  <si>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</si>
  <si>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</si>
  <si>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</si>
  <si>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</si>
  <si>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</si>
  <si>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</si>
  <si>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</si>
  <si>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</si>
  <si>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</si>
  <si>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</si>
  <si>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</si>
  <si>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</si>
  <si>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</si>
  <si>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</si>
  <si>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</si>
  <si>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</si>
  <si>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</si>
  <si>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</si>
  <si>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</si>
  <si>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</si>
  <si>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</si>
  <si>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</si>
  <si>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</si>
  <si>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</si>
  <si>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</si>
  <si>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</si>
  <si>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</si>
  <si>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</si>
  <si>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</si>
  <si>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</si>
  <si>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</si>
  <si>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</si>
  <si>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</si>
  <si>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</si>
  <si>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</si>
  <si>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</si>
  <si>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</si>
  <si>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</si>
  <si>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</si>
  <si>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</si>
  <si>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</si>
  <si>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</si>
  <si>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</si>
  <si>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</si>
  <si>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</si>
  <si>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</si>
  <si>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</si>
  <si>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</si>
  <si>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</si>
  <si>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</si>
  <si>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</si>
  <si>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</si>
  <si>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</si>
  <si>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</si>
  <si>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</si>
  <si>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</si>
  <si>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</si>
  <si>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</si>
  <si>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</si>
  <si>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</si>
  <si>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</si>
  <si>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</si>
  <si>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</si>
  <si>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</si>
  <si>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</si>
  <si>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</si>
  <si>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</si>
  <si>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</si>
  <si>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</si>
  <si>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</si>
  <si>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</si>
  <si>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</si>
  <si>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</si>
  <si>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</si>
  <si>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</si>
  <si>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</si>
  <si>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</si>
  <si>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</si>
  <si>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</si>
  <si>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</si>
  <si>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</si>
  <si>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</si>
  <si>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</si>
  <si>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</si>
  <si>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</si>
  <si>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</si>
  <si>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</si>
  <si>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</si>
  <si>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</si>
  <si>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</si>
  <si>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</si>
  <si>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</si>
  <si>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</si>
  <si>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</si>
  <si>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</si>
  <si>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</si>
  <si>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</si>
  <si>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</si>
  <si>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</si>
  <si>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</si>
  <si>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</si>
  <si>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</si>
  <si>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</si>
  <si>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</si>
  <si>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</si>
  <si>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</si>
  <si>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</si>
  <si>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</si>
  <si>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</si>
  <si>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</si>
  <si>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</si>
  <si>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</si>
  <si>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</si>
  <si>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</si>
  <si>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</si>
  <si>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</si>
  <si>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</si>
  <si>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</si>
  <si>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</si>
  <si>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</si>
  <si>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</si>
  <si>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</si>
  <si>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</si>
  <si>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</si>
  <si>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</si>
  <si>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</si>
  <si>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</si>
  <si>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</si>
  <si>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</si>
  <si>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</si>
  <si>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</si>
  <si>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</si>
  <si>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</si>
  <si>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</si>
  <si>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</si>
  <si>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</si>
  <si>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</si>
  <si>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</si>
  <si>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</si>
  <si>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</si>
  <si>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</si>
  <si>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</si>
  <si>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</si>
  <si>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</si>
  <si>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</si>
  <si>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</si>
  <si>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</si>
  <si>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</si>
  <si>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</si>
  <si>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</si>
  <si>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</si>
  <si>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</si>
  <si>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</si>
  <si>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</si>
  <si>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</si>
  <si>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</si>
  <si>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</si>
  <si>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</si>
  <si>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</si>
  <si>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</si>
  <si>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</si>
  <si>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</si>
  <si>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</si>
  <si>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</si>
  <si>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</si>
  <si>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</si>
  <si>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</si>
  <si>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</si>
  <si>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</si>
  <si>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</si>
  <si>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</si>
  <si>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</si>
  <si>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</si>
  <si>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</si>
  <si>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</si>
  <si>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</si>
  <si>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</si>
  <si>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</si>
  <si>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</si>
  <si>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</si>
  <si>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</si>
  <si>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</si>
  <si>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</si>
  <si>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</si>
  <si>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</si>
  <si>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</si>
  <si>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</si>
  <si>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</si>
  <si>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</si>
  <si>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</si>
  <si>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</si>
  <si>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</si>
  <si>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</si>
  <si>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</si>
  <si>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</si>
  <si>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</si>
  <si>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</si>
  <si>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</si>
  <si>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</si>
  <si>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</si>
  <si>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</si>
  <si>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</si>
  <si>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</si>
  <si>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</si>
  <si>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</si>
  <si>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</si>
  <si>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</si>
  <si>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</si>
  <si>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</si>
  <si>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</si>
  <si>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</si>
  <si>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</si>
  <si>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</si>
  <si>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</si>
  <si>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</si>
  <si>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</si>
  <si>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</si>
  <si>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</si>
  <si>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</si>
  <si>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</si>
  <si>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</si>
  <si>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</si>
  <si>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</si>
  <si>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</si>
  <si>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</si>
  <si>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</si>
  <si>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</si>
  <si>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</si>
  <si>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</si>
  <si>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</si>
  <si>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</si>
  <si>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</si>
  <si>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</si>
  <si>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</si>
  <si>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</si>
  <si>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</si>
  <si>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</si>
  <si>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</si>
  <si>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</si>
  <si>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</si>
  <si>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</si>
  <si>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</si>
  <si>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</si>
  <si>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</si>
  <si>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</si>
  <si>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</si>
  <si>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</si>
  <si>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</si>
  <si>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</si>
  <si>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</si>
  <si>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</si>
  <si>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</si>
  <si>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</si>
  <si>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</si>
  <si>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</si>
  <si>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</si>
  <si>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</si>
  <si>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</si>
  <si>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</si>
  <si>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</si>
  <si>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</si>
  <si>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</si>
  <si>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</si>
  <si>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</si>
  <si>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</si>
  <si>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</si>
  <si>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</si>
  <si>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</si>
  <si>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</si>
  <si>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</si>
  <si>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</si>
  <si>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</si>
  <si>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</si>
  <si>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</si>
  <si>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</si>
  <si>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</si>
  <si>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</si>
  <si>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</si>
  <si>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</si>
  <si>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</si>
  <si>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</si>
  <si>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</si>
  <si>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</si>
  <si>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</si>
  <si>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</si>
  <si>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</si>
  <si>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</si>
  <si>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</si>
  <si>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</si>
  <si>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</si>
  <si>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</si>
  <si>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</si>
  <si>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</si>
  <si>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</si>
  <si>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</si>
  <si>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</si>
  <si>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</si>
  <si>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</si>
  <si>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</si>
  <si>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</si>
  <si>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</si>
  <si>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</si>
  <si>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</si>
  <si>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</si>
  <si>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</si>
  <si>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</si>
  <si>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</si>
  <si>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</si>
  <si>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</si>
  <si>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</si>
  <si>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</si>
  <si>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</si>
  <si>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</si>
  <si>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</si>
  <si>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</si>
  <si>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</si>
  <si>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</si>
  <si>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</si>
  <si>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</si>
  <si>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</si>
  <si>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</si>
  <si>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</si>
  <si>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</si>
  <si>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</si>
  <si>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</si>
  <si>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</si>
  <si>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</si>
  <si>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</si>
  <si>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</si>
  <si>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</si>
  <si>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</si>
  <si>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</si>
  <si>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</si>
  <si>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</si>
  <si>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</si>
  <si>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</si>
  <si>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</si>
  <si>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</si>
  <si>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</si>
  <si>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</si>
  <si>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</si>
  <si>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</si>
  <si>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</si>
  <si>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</si>
  <si>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</si>
  <si>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</si>
  <si>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</si>
  <si>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</si>
  <si>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</si>
  <si>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</si>
  <si>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</si>
  <si>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</si>
  <si>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</si>
  <si>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</si>
  <si>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</si>
  <si>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</si>
  <si>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</si>
  <si>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</si>
  <si>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</si>
  <si>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</si>
  <si>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</si>
  <si>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</si>
  <si>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</si>
  <si>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</si>
  <si>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</si>
  <si>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</si>
  <si>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</si>
  <si>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</si>
  <si>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</si>
  <si>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</si>
  <si>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</si>
  <si>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</si>
  <si>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</si>
  <si>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</si>
  <si>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</si>
  <si>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</si>
  <si>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</si>
  <si>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</si>
  <si>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</si>
  <si>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</si>
  <si>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</si>
  <si>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</si>
  <si>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</si>
  <si>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</si>
  <si>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</si>
  <si>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</si>
  <si>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</si>
  <si>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</si>
  <si>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</si>
  <si>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</si>
  <si>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</si>
  <si>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</si>
  <si>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</si>
  <si>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</si>
  <si>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</si>
  <si>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</si>
  <si>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</si>
  <si>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</si>
  <si>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</si>
  <si>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</si>
  <si>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</si>
  <si>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</si>
  <si>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</si>
  <si>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</si>
  <si>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</si>
  <si>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</si>
  <si>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</si>
  <si>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</si>
  <si>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</si>
  <si>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</si>
  <si>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</si>
  <si>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</si>
  <si>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</si>
  <si>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</si>
  <si>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</si>
  <si>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</si>
  <si>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</si>
  <si>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</si>
  <si>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</si>
  <si>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</si>
  <si>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</si>
  <si>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</si>
  <si>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</si>
  <si>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</si>
  <si>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</si>
  <si>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</si>
  <si>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</si>
  <si>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</si>
  <si>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</si>
  <si>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</si>
  <si>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</si>
  <si>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</si>
  <si>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</si>
  <si>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</si>
  <si>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</si>
  <si>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</si>
  <si>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</si>
  <si>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</si>
  <si>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</si>
  <si>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</si>
  <si>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</si>
  <si>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</si>
  <si>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</si>
  <si>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</si>
  <si>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</si>
  <si>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</si>
  <si>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</si>
  <si>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</si>
  <si>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</si>
  <si>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</si>
  <si>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</si>
  <si>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</si>
  <si>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</si>
  <si>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</si>
  <si>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</si>
  <si>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</si>
  <si>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</si>
  <si>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</si>
  <si>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</si>
  <si>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</si>
  <si>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</si>
  <si>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</si>
  <si>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</si>
  <si>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</si>
  <si>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</si>
  <si>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</si>
  <si>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</si>
  <si>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</si>
  <si>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</si>
  <si>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</si>
  <si>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</si>
  <si>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</si>
  <si>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</si>
  <si>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</si>
  <si>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</si>
  <si>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</si>
  <si>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</si>
  <si>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</si>
  <si>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</si>
  <si>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</si>
  <si>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</si>
  <si>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</si>
  <si>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</si>
  <si>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</si>
  <si>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</si>
  <si>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</si>
  <si>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</si>
  <si>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</si>
  <si>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</si>
  <si>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</si>
  <si>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</si>
  <si>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</si>
  <si>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</si>
  <si>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</si>
  <si>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</si>
  <si>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</si>
  <si>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</si>
  <si>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</si>
  <si>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</si>
  <si>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</si>
  <si>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</si>
  <si>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</si>
  <si>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</si>
  <si>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</si>
  <si>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</si>
  <si>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</si>
  <si>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</si>
  <si>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Новое строительство</t>
  </si>
  <si>
    <t>Установка оборудования учета э/э в РУ 6 кВ РП-1 для электроснабжения Автомобильной газонаполнительная станция по адресу г. Кунгур, ул. Степана Разина, 1 (ПУ - 1 т.у.)</t>
  </si>
  <si>
    <t>Пермский край, Кунгурский муниципальный округ</t>
  </si>
  <si>
    <t xml:space="preserve">        </t>
  </si>
  <si>
    <t xml:space="preserve">      </t>
  </si>
  <si>
    <t>Накладные расходы (ОКС, кап.проценты и т.д.)</t>
  </si>
  <si>
    <t>Отсутствует</t>
  </si>
  <si>
    <t>Проект в работе</t>
  </si>
  <si>
    <t>Вновь включенный объект</t>
  </si>
  <si>
    <t>1.1.1.3</t>
  </si>
  <si>
    <t>Развитие электрической сети/усиление существующей электрической сети, связанное с подключением новых потребителей</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</si>
  <si>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</si>
  <si>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</si>
  <si>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</si>
  <si>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</si>
  <si>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</si>
  <si>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</si>
  <si>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</si>
  <si>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Технологическое присоединение потребителей к объектам электросетевого хозяйства ПКГУП "КЭС" в соответствии с требованиями ПП РФ № 861</t>
  </si>
  <si>
    <t>выделение этапов не предусматривается</t>
  </si>
  <si>
    <t>Договор ТП к сетям ПКГУП "КЭС"</t>
  </si>
  <si>
    <t>Год раскрытия информации: 2025 год</t>
  </si>
  <si>
    <t>Строительство ВЛИ-0,4 кВ - 0,6 км, п.у. - 1 шт. для электроснабжения блокированной жилой застройки по адресу: г. Кунгур, ул. Голдобина, к.н. 59:08:0901004 (договор № 42ю/24-К от 11.06.2024 ИП Машкина И.Р.)</t>
  </si>
  <si>
    <t>0,72 млн руб с НДС</t>
  </si>
  <si>
    <t>0,6 млн руб без НДС</t>
  </si>
  <si>
    <t>МВ×А-0;км ЛЭП-0,6;т.у.-1;шт.-0</t>
  </si>
  <si>
    <t>З</t>
  </si>
  <si>
    <t>Сметный расчет счетоимости</t>
  </si>
  <si>
    <t>P_К1_42</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</si>
  <si>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t>
  </si>
  <si>
    <t>выполнен</t>
  </si>
  <si>
    <t>решение на размещение 542/2024 от 24.07.2024</t>
  </si>
  <si>
    <t>ПИР</t>
  </si>
  <si>
    <t>Проектно-сметная документация</t>
  </si>
  <si>
    <t>ПО "КГЭС"</t>
  </si>
  <si>
    <t>Комерческое предложение поставщика</t>
  </si>
  <si>
    <t>Закупка у ед. поставщика</t>
  </si>
  <si>
    <t>ООО "СК "Электромонтаж"</t>
  </si>
  <si>
    <t>П. 3.2. п.п.02. Закупки на сумму, не превышающую установленный размер (600 тыс.руб.)</t>
  </si>
  <si>
    <t>Специалист по закупкам</t>
  </si>
  <si>
    <t>б/н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</si>
</sst>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0">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25" fillId="0" borderId="1" xfId="0" applyFont="1" applyBorder="1" applyAlignment="1">
      <alignment horizontal="center" vertical="center" wrapText="1"/>
    </xf>
    <xf numFmtId="14" fontId="25" fillId="0" borderId="1" xfId="0" applyNumberFormat="1"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2565125.09991193</c:v>
                </c:pt>
                <c:pt idx="3">
                  <c:v>4303004.6220270433</c:v>
                </c:pt>
                <c:pt idx="4">
                  <c:v>6211096.9320409419</c:v>
                </c:pt>
                <c:pt idx="5">
                  <c:v>8306357.1194103695</c:v>
                </c:pt>
                <c:pt idx="6">
                  <c:v>10607452.906947527</c:v>
                </c:pt>
                <c:pt idx="7">
                  <c:v>13134939.72195326</c:v>
                </c:pt>
                <c:pt idx="8">
                  <c:v>15911453.843879495</c:v>
                </c:pt>
                <c:pt idx="9">
                  <c:v>18961925.510402989</c:v>
                </c:pt>
                <c:pt idx="10">
                  <c:v>22313814.061017565</c:v>
                </c:pt>
                <c:pt idx="11">
                  <c:v>25997367.415256925</c:v>
                </c:pt>
                <c:pt idx="12">
                  <c:v>30045908.423643265</c:v>
                </c:pt>
                <c:pt idx="13">
                  <c:v>34496150.895850405</c:v>
                </c:pt>
                <c:pt idx="14">
                  <c:v>39388548.405063935</c:v>
                </c:pt>
                <c:pt idx="15">
                  <c:v>44767679.293091089</c:v>
                </c:pt>
                <c:pt idx="16">
                  <c:v>50682671.660711348</c:v>
                </c:pt>
              </c:numCache>
            </c:numRef>
          </c:val>
          <c:smooth val="0"/>
          <c:extLst>
            <c:ext xmlns:c16="http://schemas.microsoft.com/office/drawing/2014/chart" uri="{C3380CC4-5D6E-409C-BE32-E72D297353CC}">
              <c16:uniqueId val="{00000000-C007-4BB5-A6FC-990877DAFA1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1405088.3584400199</c:v>
                </c:pt>
                <c:pt idx="3">
                  <c:v>1361014.5838476883</c:v>
                </c:pt>
                <c:pt idx="4">
                  <c:v>1322403.6850959561</c:v>
                </c:pt>
                <c:pt idx="5">
                  <c:v>1285062.3122746698</c:v>
                </c:pt>
                <c:pt idx="6">
                  <c:v>1248942.6023722682</c:v>
                </c:pt>
                <c:pt idx="7">
                  <c:v>1213998.7450902315</c:v>
                </c:pt>
                <c:pt idx="8">
                  <c:v>1180186.8800362197</c:v>
                </c:pt>
                <c:pt idx="9">
                  <c:v>1147465.0002671175</c:v>
                </c:pt>
                <c:pt idx="10">
                  <c:v>1115792.8616881159</c:v>
                </c:pt>
                <c:pt idx="11">
                  <c:v>1085131.8978598218</c:v>
                </c:pt>
                <c:pt idx="12">
                  <c:v>1055445.1398065579</c:v>
                </c:pt>
                <c:pt idx="13">
                  <c:v>1026697.1404559681</c:v>
                </c:pt>
                <c:pt idx="14">
                  <c:v>998853.90337327262</c:v>
                </c:pt>
                <c:pt idx="15">
                  <c:v>971882.81548337219</c:v>
                </c:pt>
                <c:pt idx="16">
                  <c:v>945752.58350088575</c:v>
                </c:pt>
              </c:numCache>
            </c:numRef>
          </c:val>
          <c:smooth val="0"/>
          <c:extLst>
            <c:ext xmlns:c16="http://schemas.microsoft.com/office/drawing/2014/chart" uri="{C3380CC4-5D6E-409C-BE32-E72D297353CC}">
              <c16:uniqueId val="{00000001-C007-4BB5-A6FC-990877DAFA1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H25" sqref="H25"/>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543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3</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4</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5</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550</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6</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551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7</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8</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9</v>
      </c>
      <c r="B20" s="16" t="s">
        <v>10</v>
      </c>
      <c r="C20" s="17" t="s">
        <v>11</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12</v>
      </c>
      <c r="B22" s="19" t="s">
        <v>13</v>
      </c>
      <c r="C22" s="17" t="s">
        <v>531</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14</v>
      </c>
      <c r="B23" s="20" t="s">
        <v>15</v>
      </c>
      <c r="C23" s="17" t="s">
        <v>532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16</v>
      </c>
      <c r="B25" s="24" t="s">
        <v>17</v>
      </c>
      <c r="C25" s="17" t="s">
        <v>533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18</v>
      </c>
      <c r="B26" s="24" t="s">
        <v>19</v>
      </c>
      <c r="C26" s="17" t="s">
        <v>534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20</v>
      </c>
      <c r="B27" s="24" t="s">
        <v>21</v>
      </c>
      <c r="C27" s="17" t="s">
        <v>535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22</v>
      </c>
      <c r="B28" s="24" t="s">
        <v>23</v>
      </c>
      <c r="C28" s="17" t="s">
        <v>103</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24</v>
      </c>
      <c r="B29" s="24" t="s">
        <v>25</v>
      </c>
      <c r="C29" s="17" t="s">
        <v>103</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26</v>
      </c>
      <c r="B30" s="24" t="s">
        <v>27</v>
      </c>
      <c r="C30" s="17" t="s">
        <v>103</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28</v>
      </c>
      <c r="B31" s="24" t="s">
        <v>29</v>
      </c>
      <c r="C31" s="17" t="s">
        <v>103</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30</v>
      </c>
      <c r="B32" s="24" t="s">
        <v>31</v>
      </c>
      <c r="C32" s="17" t="s">
        <v>103</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32</v>
      </c>
      <c r="B33" s="24" t="s">
        <v>33</v>
      </c>
      <c r="C33" s="17" t="s">
        <v>536</v>
      </c>
      <c r="D33" s="11"/>
      <c r="E33" s="11"/>
      <c r="F33" s="4"/>
      <c r="G33" s="4"/>
      <c r="H33" s="4"/>
      <c r="I33" s="4"/>
      <c r="J33" s="4"/>
      <c r="K33" s="4"/>
      <c r="L33" s="4"/>
      <c r="M33" s="4"/>
      <c r="N33" s="4"/>
      <c r="O33" s="4"/>
      <c r="P33" s="4"/>
      <c r="Q33" s="4"/>
      <c r="R33" s="4"/>
      <c r="S33" s="4"/>
      <c r="T33" s="4"/>
      <c r="U33" s="4"/>
      <c r="V33" s="4"/>
      <c r="W33" s="4"/>
      <c r="X33" s="4"/>
    </row>
    <row r="34" spans="1:24" ht="63" x14ac:dyDescent="0.25">
      <c r="A34" s="18" t="s">
        <v>34</v>
      </c>
      <c r="B34" s="24" t="s">
        <v>35</v>
      </c>
      <c r="C34" s="17" t="s">
        <v>103</v>
      </c>
    </row>
    <row r="35" spans="1:24" ht="31.5" x14ac:dyDescent="0.25">
      <c r="A35" s="18" t="s">
        <v>36</v>
      </c>
      <c r="B35" s="24" t="s">
        <v>37</v>
      </c>
      <c r="C35" s="17" t="s">
        <v>103</v>
      </c>
    </row>
    <row r="36" spans="1:24" ht="15.75" x14ac:dyDescent="0.25">
      <c r="A36" s="18" t="s">
        <v>38</v>
      </c>
      <c r="B36" s="24" t="s">
        <v>39</v>
      </c>
      <c r="C36" s="17" t="s">
        <v>103</v>
      </c>
    </row>
    <row r="37" spans="1:24" ht="15.75" x14ac:dyDescent="0.25">
      <c r="A37" s="18" t="s">
        <v>40</v>
      </c>
      <c r="B37" s="24" t="s">
        <v>41</v>
      </c>
      <c r="C37" s="17" t="s">
        <v>84</v>
      </c>
    </row>
    <row r="38" spans="1:24" ht="15.75" x14ac:dyDescent="0.25">
      <c r="A38" s="18" t="s">
        <v>42</v>
      </c>
      <c r="B38" s="24" t="s">
        <v>43</v>
      </c>
      <c r="C38" s="17" t="s">
        <v>103</v>
      </c>
    </row>
    <row r="39" spans="1:24" ht="23.25" customHeight="1" x14ac:dyDescent="0.25">
      <c r="A39" s="21"/>
      <c r="B39" s="22"/>
      <c r="C39" s="23"/>
    </row>
    <row r="40" spans="1:24" ht="31.5" x14ac:dyDescent="0.25">
      <c r="A40" s="18" t="s">
        <v>44</v>
      </c>
      <c r="B40" s="24" t="s">
        <v>45</v>
      </c>
      <c r="C40" s="17" t="s">
        <v>537</v>
      </c>
    </row>
    <row r="41" spans="1:24" ht="63" x14ac:dyDescent="0.25">
      <c r="A41" s="18" t="s">
        <v>46</v>
      </c>
      <c r="B41" s="24" t="s">
        <v>47</v>
      </c>
      <c r="C41" s="17" t="s">
        <v>538</v>
      </c>
    </row>
    <row r="42" spans="1:24" ht="47.25" x14ac:dyDescent="0.25">
      <c r="A42" s="18" t="s">
        <v>48</v>
      </c>
      <c r="B42" s="24" t="s">
        <v>49</v>
      </c>
      <c r="C42" s="17" t="s">
        <v>538</v>
      </c>
    </row>
    <row r="43" spans="1:24" ht="102.75" customHeight="1" x14ac:dyDescent="0.25">
      <c r="A43" s="18" t="s">
        <v>50</v>
      </c>
      <c r="B43" s="24" t="s">
        <v>51</v>
      </c>
      <c r="C43" s="17" t="s">
        <v>188</v>
      </c>
    </row>
    <row r="44" spans="1:24" ht="69" customHeight="1" x14ac:dyDescent="0.25">
      <c r="A44" s="18" t="s">
        <v>52</v>
      </c>
      <c r="B44" s="24" t="s">
        <v>53</v>
      </c>
      <c r="C44" s="17" t="s">
        <v>103</v>
      </c>
    </row>
    <row r="45" spans="1:24" ht="47.25" x14ac:dyDescent="0.25">
      <c r="A45" s="18" t="s">
        <v>54</v>
      </c>
      <c r="B45" s="24" t="s">
        <v>55</v>
      </c>
      <c r="C45" s="17" t="s">
        <v>103</v>
      </c>
    </row>
    <row r="46" spans="1:24" ht="69" customHeight="1" x14ac:dyDescent="0.25">
      <c r="A46" s="18" t="s">
        <v>56</v>
      </c>
      <c r="B46" s="24" t="s">
        <v>57</v>
      </c>
      <c r="C46" s="17" t="s">
        <v>539</v>
      </c>
    </row>
    <row r="47" spans="1:24" ht="18.75" customHeight="1" x14ac:dyDescent="0.25">
      <c r="A47" s="21"/>
      <c r="B47" s="22"/>
      <c r="C47" s="23"/>
    </row>
    <row r="48" spans="1:24" ht="31.5" x14ac:dyDescent="0.25">
      <c r="A48" s="18" t="s">
        <v>58</v>
      </c>
      <c r="B48" s="24" t="s">
        <v>59</v>
      </c>
      <c r="C48" s="25" t="s">
        <v>545</v>
      </c>
    </row>
    <row r="49" spans="1:3" ht="31.5" x14ac:dyDescent="0.25">
      <c r="A49" s="18" t="s">
        <v>60</v>
      </c>
      <c r="B49" s="24" t="s">
        <v>61</v>
      </c>
      <c r="C49" s="26" t="s">
        <v>546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P_К1_42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330</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5" t="s">
        <v>331</v>
      </c>
      <c r="B20" s="245" t="s">
        <v>332</v>
      </c>
      <c r="C20" s="240" t="s">
        <v>333</v>
      </c>
      <c r="D20" s="240"/>
      <c r="E20" s="239" t="s">
        <v>334</v>
      </c>
      <c r="F20" s="239"/>
      <c r="G20" s="245" t="s">
        <v>335</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40" t="s">
        <v>336</v>
      </c>
      <c r="AG20" s="240"/>
      <c r="AH20" s="7"/>
      <c r="AI20" s="7"/>
      <c r="AJ20" s="7"/>
    </row>
    <row r="21" spans="1:37" ht="48" customHeight="1" x14ac:dyDescent="0.25">
      <c r="A21" s="247"/>
      <c r="B21" s="247"/>
      <c r="C21" s="240"/>
      <c r="D21" s="240"/>
      <c r="E21" s="239"/>
      <c r="F21" s="239"/>
      <c r="G21" s="247"/>
      <c r="H21" s="240" t="s">
        <v>270</v>
      </c>
      <c r="I21" s="240"/>
      <c r="J21" s="240" t="s">
        <v>337</v>
      </c>
      <c r="K21" s="240"/>
      <c r="L21" s="240" t="s">
        <v>270</v>
      </c>
      <c r="M21" s="240"/>
      <c r="N21" s="240" t="s">
        <v>338</v>
      </c>
      <c r="O21" s="240"/>
      <c r="P21" s="240" t="s">
        <v>270</v>
      </c>
      <c r="Q21" s="240"/>
      <c r="R21" s="240" t="s">
        <v>338</v>
      </c>
      <c r="S21" s="240"/>
      <c r="T21" s="240" t="s">
        <v>270</v>
      </c>
      <c r="U21" s="240"/>
      <c r="V21" s="240" t="s">
        <v>338</v>
      </c>
      <c r="W21" s="240"/>
      <c r="X21" s="240" t="s">
        <v>270</v>
      </c>
      <c r="Y21" s="240"/>
      <c r="Z21" s="240" t="s">
        <v>338</v>
      </c>
      <c r="AA21" s="240"/>
      <c r="AB21" s="240" t="s">
        <v>270</v>
      </c>
      <c r="AC21" s="240"/>
      <c r="AD21" s="240" t="s">
        <v>338</v>
      </c>
      <c r="AE21" s="240"/>
      <c r="AF21" s="240"/>
      <c r="AG21" s="240"/>
    </row>
    <row r="22" spans="1:37" ht="81" customHeight="1" x14ac:dyDescent="0.25">
      <c r="A22" s="246"/>
      <c r="B22" s="246"/>
      <c r="C22" s="192" t="s">
        <v>270</v>
      </c>
      <c r="D22" s="192" t="s">
        <v>338</v>
      </c>
      <c r="E22" s="192" t="s">
        <v>339</v>
      </c>
      <c r="F22" s="192" t="s">
        <v>340</v>
      </c>
      <c r="G22" s="246"/>
      <c r="H22" s="193" t="s">
        <v>341</v>
      </c>
      <c r="I22" s="193" t="s">
        <v>342</v>
      </c>
      <c r="J22" s="193" t="s">
        <v>341</v>
      </c>
      <c r="K22" s="193" t="s">
        <v>342</v>
      </c>
      <c r="L22" s="193" t="s">
        <v>341</v>
      </c>
      <c r="M22" s="193" t="s">
        <v>342</v>
      </c>
      <c r="N22" s="193" t="s">
        <v>341</v>
      </c>
      <c r="O22" s="193" t="s">
        <v>342</v>
      </c>
      <c r="P22" s="193" t="s">
        <v>341</v>
      </c>
      <c r="Q22" s="193" t="s">
        <v>342</v>
      </c>
      <c r="R22" s="193" t="s">
        <v>341</v>
      </c>
      <c r="S22" s="193" t="s">
        <v>342</v>
      </c>
      <c r="T22" s="193" t="s">
        <v>341</v>
      </c>
      <c r="U22" s="193" t="s">
        <v>342</v>
      </c>
      <c r="V22" s="193" t="s">
        <v>341</v>
      </c>
      <c r="W22" s="193" t="s">
        <v>342</v>
      </c>
      <c r="X22" s="193" t="s">
        <v>341</v>
      </c>
      <c r="Y22" s="193" t="s">
        <v>342</v>
      </c>
      <c r="Z22" s="193" t="s">
        <v>341</v>
      </c>
      <c r="AA22" s="193" t="s">
        <v>342</v>
      </c>
      <c r="AB22" s="193" t="s">
        <v>341</v>
      </c>
      <c r="AC22" s="193" t="s">
        <v>342</v>
      </c>
      <c r="AD22" s="193" t="s">
        <v>341</v>
      </c>
      <c r="AE22" s="193" t="s">
        <v>342</v>
      </c>
      <c r="AF22" s="192" t="s">
        <v>343</v>
      </c>
      <c r="AG22" s="192" t="s">
        <v>338</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12</v>
      </c>
      <c r="B24" s="195" t="s">
        <v>344</v>
      </c>
      <c r="C24" s="196">
        <v>0</v>
      </c>
      <c r="D24" s="196">
        <v>0.51363000000000003</v>
      </c>
      <c r="E24" s="196">
        <v>0.51363000000000003</v>
      </c>
      <c r="F24" s="197">
        <v>0.51363000000000003</v>
      </c>
      <c r="G24" s="196">
        <v>0</v>
      </c>
      <c r="H24" s="196">
        <v>0</v>
      </c>
      <c r="I24" s="196">
        <v>0</v>
      </c>
      <c r="J24" s="196">
        <v>0.51363000000000003</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345</v>
      </c>
      <c r="B25" s="202" t="s">
        <v>346</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347</v>
      </c>
      <c r="B26" s="202" t="s">
        <v>348</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349</v>
      </c>
      <c r="B27" s="202" t="s">
        <v>350</v>
      </c>
      <c r="C27" s="26">
        <v>0</v>
      </c>
      <c r="D27" s="26">
        <v>0.19329000000000002</v>
      </c>
      <c r="E27" s="26">
        <v>0.19329000000000002</v>
      </c>
      <c r="F27" s="203">
        <v>0.19329000000000002</v>
      </c>
      <c r="G27" s="26">
        <v>0</v>
      </c>
      <c r="H27" s="26">
        <v>0</v>
      </c>
      <c r="I27" s="26">
        <v>0</v>
      </c>
      <c r="J27" s="26">
        <v>0.19329000000000002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351</v>
      </c>
      <c r="B28" s="202" t="s">
        <v>352</v>
      </c>
      <c r="C28" s="26">
        <v>0</v>
      </c>
      <c r="D28" s="26">
        <v>0.32034000000000001</v>
      </c>
      <c r="E28" s="26">
        <v>0.32034000000000001</v>
      </c>
      <c r="F28" s="203">
        <v>0.32034000000000001</v>
      </c>
      <c r="G28" s="26">
        <v>0</v>
      </c>
      <c r="H28" s="26">
        <v>0</v>
      </c>
      <c r="I28" s="26">
        <v>0</v>
      </c>
      <c r="J28" s="26">
        <v>0.32034000000000001</v>
      </c>
      <c r="K28" s="26">
        <v>4</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353</v>
      </c>
      <c r="B29" s="206" t="s">
        <v>354</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14</v>
      </c>
      <c r="B30" s="208" t="s">
        <v>355</v>
      </c>
      <c r="C30" s="200">
        <v>0</v>
      </c>
      <c r="D30" s="200">
        <v>0.42802499999999999</v>
      </c>
      <c r="E30" s="200">
        <v>0.42802499999999999</v>
      </c>
      <c r="F30" s="200">
        <v>0.42802499999999999</v>
      </c>
      <c r="G30" s="200">
        <v>0</v>
      </c>
      <c r="H30" s="200">
        <v>0</v>
      </c>
      <c r="I30" s="200">
        <v>0</v>
      </c>
      <c r="J30" s="200">
        <v>0.42802499999999999</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356</v>
      </c>
      <c r="B31" s="202" t="s">
        <v>357</v>
      </c>
      <c r="C31" s="200">
        <v>0</v>
      </c>
      <c r="D31" s="200">
        <v>4.28025E-2</v>
      </c>
      <c r="E31" s="26">
        <v>4.28025E-2</v>
      </c>
      <c r="F31" s="26">
        <v>4.28025E-2</v>
      </c>
      <c r="G31" s="200">
        <v>0</v>
      </c>
      <c r="H31" s="26">
        <v>0</v>
      </c>
      <c r="I31" s="26">
        <v>0</v>
      </c>
      <c r="J31" s="200">
        <v>4.28025E-2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358</v>
      </c>
      <c r="B32" s="202" t="s">
        <v>359</v>
      </c>
      <c r="C32" s="200">
        <v>0</v>
      </c>
      <c r="D32" s="200">
        <v>0.10700625</v>
      </c>
      <c r="E32" s="26">
        <v>0.10700625</v>
      </c>
      <c r="F32" s="26">
        <v>0.10700625</v>
      </c>
      <c r="G32" s="200">
        <v>0</v>
      </c>
      <c r="H32" s="26">
        <v>0</v>
      </c>
      <c r="I32" s="26">
        <v>0</v>
      </c>
      <c r="J32" s="200">
        <v>0.10700625</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360</v>
      </c>
      <c r="B33" s="202" t="s">
        <v>361</v>
      </c>
      <c r="C33" s="200">
        <v>0</v>
      </c>
      <c r="D33" s="200">
        <v>0.25681499999999996</v>
      </c>
      <c r="E33" s="26">
        <v>0.25681499999999996</v>
      </c>
      <c r="F33" s="26">
        <v>0.25681499999999996</v>
      </c>
      <c r="G33" s="200">
        <v>0</v>
      </c>
      <c r="H33" s="26">
        <v>0</v>
      </c>
      <c r="I33" s="26">
        <v>0</v>
      </c>
      <c r="J33" s="200">
        <v>0.25681499999999996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362</v>
      </c>
      <c r="B34" s="202" t="s">
        <v>363</v>
      </c>
      <c r="C34" s="200">
        <v>0</v>
      </c>
      <c r="D34" s="200">
        <v>2.140125E-2</v>
      </c>
      <c r="E34" s="26">
        <v>2.140125E-2</v>
      </c>
      <c r="F34" s="26">
        <v>2.140125E-2</v>
      </c>
      <c r="G34" s="200">
        <v>0</v>
      </c>
      <c r="H34" s="26">
        <v>0</v>
      </c>
      <c r="I34" s="26">
        <v>0</v>
      </c>
      <c r="J34" s="200">
        <v>2.140125E-2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16</v>
      </c>
      <c r="B35" s="208" t="s">
        <v>364</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365</v>
      </c>
      <c r="B36" s="210" t="s">
        <v>366</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367</v>
      </c>
      <c r="B37" s="210" t="s">
        <v>368</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369</v>
      </c>
      <c r="B38" s="210" t="s">
        <v>370</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371</v>
      </c>
      <c r="B39" s="202" t="s">
        <v>372</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373</v>
      </c>
      <c r="B40" s="202" t="s">
        <v>374</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375</v>
      </c>
      <c r="B41" s="202" t="s">
        <v>376</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377</v>
      </c>
      <c r="B42" s="210" t="s">
        <v>378</v>
      </c>
      <c r="C42" s="26">
        <v>0</v>
      </c>
      <c r="D42" s="26">
        <v>1</v>
      </c>
      <c r="E42" s="26">
        <v>1</v>
      </c>
      <c r="F42" s="26">
        <v>1</v>
      </c>
      <c r="G42" s="26">
        <v>0</v>
      </c>
      <c r="H42" s="26">
        <v>0</v>
      </c>
      <c r="I42" s="26">
        <v>0</v>
      </c>
      <c r="J42" s="26">
        <v>1</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379</v>
      </c>
      <c r="B43" s="210" t="s">
        <v>380</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381</v>
      </c>
      <c r="B44" s="214" t="s">
        <v>382</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18</v>
      </c>
      <c r="B45" s="218" t="s">
        <v>383</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384</v>
      </c>
      <c r="B46" s="202" t="s">
        <v>385</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386</v>
      </c>
      <c r="B47" s="202" t="s">
        <v>368</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387</v>
      </c>
      <c r="B48" s="202" t="s">
        <v>370</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388</v>
      </c>
      <c r="B49" s="202" t="s">
        <v>372</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389</v>
      </c>
      <c r="B50" s="202" t="s">
        <v>374</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390</v>
      </c>
      <c r="B51" s="202" t="s">
        <v>376</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391</v>
      </c>
      <c r="B52" s="210" t="s">
        <v>378</v>
      </c>
      <c r="C52" s="200">
        <v>0</v>
      </c>
      <c r="D52" s="200">
        <v>1</v>
      </c>
      <c r="E52" s="200">
        <v>1</v>
      </c>
      <c r="F52" s="200">
        <v>1</v>
      </c>
      <c r="G52" s="200">
        <v>0</v>
      </c>
      <c r="H52" s="200">
        <v>0</v>
      </c>
      <c r="I52" s="200">
        <v>0</v>
      </c>
      <c r="J52" s="200">
        <v>1</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392</v>
      </c>
      <c r="B53" s="210" t="s">
        <v>380</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393</v>
      </c>
      <c r="B54" s="210" t="s">
        <v>382</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20</v>
      </c>
      <c r="B55" s="208" t="s">
        <v>394</v>
      </c>
      <c r="C55" s="200">
        <v>0</v>
      </c>
      <c r="D55" s="200">
        <v>0.42802499999999999</v>
      </c>
      <c r="E55" s="200">
        <v>0.42802499999999999</v>
      </c>
      <c r="F55" s="200">
        <v>0.42802499999999999</v>
      </c>
      <c r="G55" s="200">
        <v>0</v>
      </c>
      <c r="H55" s="200">
        <v>0</v>
      </c>
      <c r="I55" s="200">
        <v>0</v>
      </c>
      <c r="J55" s="200">
        <v>0.42802499999999999</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395</v>
      </c>
      <c r="B56" s="202" t="s">
        <v>396</v>
      </c>
      <c r="C56" s="26">
        <v>0</v>
      </c>
      <c r="D56" s="26">
        <v>0.42802499999999999</v>
      </c>
      <c r="E56" s="26">
        <v>0.42802499999999999</v>
      </c>
      <c r="F56" s="26">
        <v>0.42802499999999999</v>
      </c>
      <c r="G56" s="26">
        <v>0</v>
      </c>
      <c r="H56" s="26">
        <v>0</v>
      </c>
      <c r="I56" s="26">
        <v>0</v>
      </c>
      <c r="J56" s="26">
        <v>0.42802499999999999</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397</v>
      </c>
      <c r="B57" s="202" t="s">
        <v>398</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399</v>
      </c>
      <c r="B58" s="210" t="s">
        <v>400</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401</v>
      </c>
      <c r="B59" s="210" t="s">
        <v>402</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403</v>
      </c>
      <c r="B60" s="210" t="s">
        <v>404</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405</v>
      </c>
      <c r="B61" s="210" t="s">
        <v>378</v>
      </c>
      <c r="C61" s="26">
        <v>0</v>
      </c>
      <c r="D61" s="26">
        <v>1</v>
      </c>
      <c r="E61" s="26">
        <v>1</v>
      </c>
      <c r="F61" s="26">
        <v>1</v>
      </c>
      <c r="G61" s="26">
        <v>0</v>
      </c>
      <c r="H61" s="26">
        <v>0</v>
      </c>
      <c r="I61" s="26">
        <v>0</v>
      </c>
      <c r="J61" s="26">
        <v>1</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406</v>
      </c>
      <c r="B62" s="210" t="s">
        <v>380</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407</v>
      </c>
      <c r="B63" s="210" t="s">
        <v>382</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22</v>
      </c>
      <c r="B64" s="220" t="s">
        <v>408</v>
      </c>
      <c r="C64" s="221">
        <v>0</v>
      </c>
      <c r="D64" s="221">
        <v>0.42802499999999999</v>
      </c>
      <c r="E64" s="221">
        <v>0.42802499999999999</v>
      </c>
      <c r="F64" s="221">
        <v>0.42802499999999999</v>
      </c>
      <c r="G64" s="221">
        <v>0</v>
      </c>
      <c r="H64" s="221">
        <v>0</v>
      </c>
      <c r="I64" s="221">
        <v>0</v>
      </c>
      <c r="J64" s="221">
        <v>0.42802499999999999</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24</v>
      </c>
      <c r="B65" s="208" t="s">
        <v>409</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410</v>
      </c>
      <c r="B66" s="222" t="s">
        <v>385</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411</v>
      </c>
      <c r="B67" s="222" t="s">
        <v>368</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412</v>
      </c>
      <c r="B68" s="222" t="s">
        <v>370</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413</v>
      </c>
      <c r="B69" s="222" t="s">
        <v>414</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415</v>
      </c>
      <c r="B70" s="210" t="s">
        <v>378</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416</v>
      </c>
      <c r="B71" s="210" t="s">
        <v>380</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417</v>
      </c>
      <c r="B72" s="210" t="s">
        <v>382</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AB21:AC21"/>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34" sqref="Q34"/>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P_К1_42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3"/>
      <c r="B14" s="233"/>
      <c r="C14" s="233"/>
      <c r="D14" s="233"/>
      <c r="E14" s="233"/>
      <c r="F14" s="233"/>
      <c r="G14" s="233"/>
      <c r="H14" s="233"/>
      <c r="I14" s="233"/>
      <c r="J14" s="233"/>
      <c r="K14" s="233"/>
      <c r="L14" s="233"/>
      <c r="M14" s="233"/>
      <c r="N14" s="233"/>
      <c r="O14" s="233"/>
      <c r="P14" s="233"/>
      <c r="Q14" s="233"/>
      <c r="R14" s="233"/>
      <c r="S14" s="233"/>
      <c r="T14" s="233"/>
      <c r="U14" s="233"/>
      <c r="V14" s="233"/>
      <c r="W14" s="233"/>
      <c r="X14" s="233"/>
      <c r="Y14" s="233"/>
      <c r="Z14" s="233"/>
      <c r="AA14" s="233"/>
      <c r="AB14" s="233"/>
      <c r="AC14" s="233"/>
      <c r="AD14" s="233"/>
      <c r="AE14" s="233"/>
      <c r="AF14" s="233"/>
      <c r="AG14" s="233"/>
      <c r="AH14" s="233"/>
      <c r="AI14" s="233"/>
      <c r="AJ14" s="233"/>
      <c r="AK14" s="233"/>
      <c r="AL14" s="233"/>
      <c r="AM14" s="233"/>
      <c r="AN14" s="233"/>
      <c r="AO14" s="233"/>
      <c r="AP14" s="233"/>
      <c r="AQ14" s="233"/>
      <c r="AR14" s="233"/>
      <c r="AS14" s="233"/>
      <c r="AT14" s="233"/>
      <c r="AU14" s="233"/>
      <c r="AV14" s="233"/>
      <c r="AW14" s="233"/>
      <c r="AX14" s="233"/>
    </row>
    <row r="15" spans="1:50" s="153" customFormat="1" ht="15.75" x14ac:dyDescent="0.25">
      <c r="A15" s="230"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0" t="s">
        <v>418</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c r="AA21" s="290"/>
      <c r="AB21" s="290"/>
      <c r="AC21" s="290"/>
      <c r="AD21" s="290"/>
      <c r="AE21" s="290"/>
      <c r="AF21" s="290"/>
      <c r="AG21" s="290"/>
      <c r="AH21" s="290"/>
      <c r="AI21" s="290"/>
      <c r="AJ21" s="290"/>
      <c r="AK21" s="290"/>
      <c r="AL21" s="290"/>
      <c r="AM21" s="290"/>
      <c r="AN21" s="290"/>
      <c r="AO21" s="290"/>
      <c r="AP21" s="290"/>
      <c r="AQ21" s="290"/>
      <c r="AR21" s="290"/>
      <c r="AS21" s="290"/>
      <c r="AT21" s="290"/>
      <c r="AU21" s="290"/>
      <c r="AV21" s="290"/>
      <c r="AW21" s="290"/>
      <c r="AX21" s="290"/>
    </row>
    <row r="22" spans="1:50" ht="58.5" customHeight="1" x14ac:dyDescent="0.25">
      <c r="A22" s="235" t="s">
        <v>419</v>
      </c>
      <c r="B22" s="292" t="s">
        <v>420</v>
      </c>
      <c r="C22" s="235" t="s">
        <v>421</v>
      </c>
      <c r="D22" s="235" t="s">
        <v>422</v>
      </c>
      <c r="E22" s="264" t="s">
        <v>423</v>
      </c>
      <c r="F22" s="265"/>
      <c r="G22" s="265"/>
      <c r="H22" s="265"/>
      <c r="I22" s="265"/>
      <c r="J22" s="265"/>
      <c r="K22" s="265"/>
      <c r="L22" s="265"/>
      <c r="M22" s="265"/>
      <c r="N22" s="266"/>
      <c r="O22" s="235" t="s">
        <v>424</v>
      </c>
      <c r="P22" s="235" t="s">
        <v>425</v>
      </c>
      <c r="Q22" s="235" t="s">
        <v>426</v>
      </c>
      <c r="R22" s="231" t="s">
        <v>427</v>
      </c>
      <c r="S22" s="231" t="s">
        <v>428</v>
      </c>
      <c r="T22" s="231" t="s">
        <v>429</v>
      </c>
      <c r="U22" s="231" t="s">
        <v>430</v>
      </c>
      <c r="V22" s="231"/>
      <c r="W22" s="288" t="s">
        <v>431</v>
      </c>
      <c r="X22" s="288" t="s">
        <v>432</v>
      </c>
      <c r="Y22" s="231" t="s">
        <v>433</v>
      </c>
      <c r="Z22" s="231" t="s">
        <v>434</v>
      </c>
      <c r="AA22" s="231" t="s">
        <v>435</v>
      </c>
      <c r="AB22" s="289" t="s">
        <v>436</v>
      </c>
      <c r="AC22" s="231" t="s">
        <v>437</v>
      </c>
      <c r="AD22" s="231" t="s">
        <v>438</v>
      </c>
      <c r="AE22" s="231" t="s">
        <v>439</v>
      </c>
      <c r="AF22" s="231" t="s">
        <v>440</v>
      </c>
      <c r="AG22" s="231" t="s">
        <v>441</v>
      </c>
      <c r="AH22" s="231" t="s">
        <v>442</v>
      </c>
      <c r="AI22" s="231"/>
      <c r="AJ22" s="231"/>
      <c r="AK22" s="231"/>
      <c r="AL22" s="231"/>
      <c r="AM22" s="231"/>
      <c r="AN22" s="231" t="s">
        <v>443</v>
      </c>
      <c r="AO22" s="231"/>
      <c r="AP22" s="231"/>
      <c r="AQ22" s="231"/>
      <c r="AR22" s="231" t="s">
        <v>444</v>
      </c>
      <c r="AS22" s="231"/>
      <c r="AT22" s="231" t="s">
        <v>445</v>
      </c>
      <c r="AU22" s="231" t="s">
        <v>446</v>
      </c>
      <c r="AV22" s="231" t="s">
        <v>447</v>
      </c>
      <c r="AW22" s="231" t="s">
        <v>448</v>
      </c>
      <c r="AX22" s="282" t="s">
        <v>449</v>
      </c>
    </row>
    <row r="23" spans="1:50" ht="64.5" customHeight="1" x14ac:dyDescent="0.25">
      <c r="A23" s="291"/>
      <c r="B23" s="293"/>
      <c r="C23" s="291"/>
      <c r="D23" s="291"/>
      <c r="E23" s="284" t="s">
        <v>450</v>
      </c>
      <c r="F23" s="278" t="s">
        <v>398</v>
      </c>
      <c r="G23" s="278" t="s">
        <v>400</v>
      </c>
      <c r="H23" s="278" t="s">
        <v>402</v>
      </c>
      <c r="I23" s="286" t="s">
        <v>451</v>
      </c>
      <c r="J23" s="286" t="s">
        <v>452</v>
      </c>
      <c r="K23" s="286" t="s">
        <v>453</v>
      </c>
      <c r="L23" s="278" t="s">
        <v>378</v>
      </c>
      <c r="M23" s="278" t="s">
        <v>380</v>
      </c>
      <c r="N23" s="278" t="s">
        <v>382</v>
      </c>
      <c r="O23" s="291"/>
      <c r="P23" s="291"/>
      <c r="Q23" s="291"/>
      <c r="R23" s="231"/>
      <c r="S23" s="231"/>
      <c r="T23" s="231"/>
      <c r="U23" s="280" t="s">
        <v>270</v>
      </c>
      <c r="V23" s="280" t="s">
        <v>454</v>
      </c>
      <c r="W23" s="288"/>
      <c r="X23" s="288"/>
      <c r="Y23" s="231"/>
      <c r="Z23" s="231"/>
      <c r="AA23" s="231"/>
      <c r="AB23" s="231"/>
      <c r="AC23" s="231"/>
      <c r="AD23" s="231"/>
      <c r="AE23" s="231"/>
      <c r="AF23" s="231"/>
      <c r="AG23" s="231"/>
      <c r="AH23" s="231" t="s">
        <v>455</v>
      </c>
      <c r="AI23" s="231"/>
      <c r="AJ23" s="231" t="s">
        <v>456</v>
      </c>
      <c r="AK23" s="231"/>
      <c r="AL23" s="235" t="s">
        <v>457</v>
      </c>
      <c r="AM23" s="235" t="s">
        <v>458</v>
      </c>
      <c r="AN23" s="235" t="s">
        <v>459</v>
      </c>
      <c r="AO23" s="235" t="s">
        <v>460</v>
      </c>
      <c r="AP23" s="235" t="s">
        <v>461</v>
      </c>
      <c r="AQ23" s="235" t="s">
        <v>462</v>
      </c>
      <c r="AR23" s="235" t="s">
        <v>463</v>
      </c>
      <c r="AS23" s="245" t="s">
        <v>454</v>
      </c>
      <c r="AT23" s="231"/>
      <c r="AU23" s="231"/>
      <c r="AV23" s="231"/>
      <c r="AW23" s="231"/>
      <c r="AX23" s="283"/>
    </row>
    <row r="24" spans="1:50" ht="96.75" customHeight="1" x14ac:dyDescent="0.25">
      <c r="A24" s="236"/>
      <c r="B24" s="294"/>
      <c r="C24" s="236"/>
      <c r="D24" s="236"/>
      <c r="E24" s="285"/>
      <c r="F24" s="279"/>
      <c r="G24" s="279"/>
      <c r="H24" s="279"/>
      <c r="I24" s="287"/>
      <c r="J24" s="287"/>
      <c r="K24" s="287"/>
      <c r="L24" s="279"/>
      <c r="M24" s="279"/>
      <c r="N24" s="279"/>
      <c r="O24" s="236"/>
      <c r="P24" s="236"/>
      <c r="Q24" s="236"/>
      <c r="R24" s="231"/>
      <c r="S24" s="231"/>
      <c r="T24" s="231"/>
      <c r="U24" s="281"/>
      <c r="V24" s="281"/>
      <c r="W24" s="288"/>
      <c r="X24" s="288"/>
      <c r="Y24" s="231"/>
      <c r="Z24" s="231"/>
      <c r="AA24" s="231"/>
      <c r="AB24" s="231"/>
      <c r="AC24" s="231"/>
      <c r="AD24" s="231"/>
      <c r="AE24" s="231"/>
      <c r="AF24" s="231"/>
      <c r="AG24" s="231"/>
      <c r="AH24" s="27" t="s">
        <v>464</v>
      </c>
      <c r="AI24" s="27" t="s">
        <v>465</v>
      </c>
      <c r="AJ24" s="61" t="s">
        <v>270</v>
      </c>
      <c r="AK24" s="61" t="s">
        <v>454</v>
      </c>
      <c r="AL24" s="236"/>
      <c r="AM24" s="236"/>
      <c r="AN24" s="236"/>
      <c r="AO24" s="236"/>
      <c r="AP24" s="236"/>
      <c r="AQ24" s="236"/>
      <c r="AR24" s="236"/>
      <c r="AS24" s="246"/>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521</v>
      </c>
      <c r="C26" s="157" t="s">
        <v>522</v>
      </c>
      <c r="D26" s="157">
        <v>2024</v>
      </c>
      <c r="E26" s="157" t="s">
        <v>82</v>
      </c>
      <c r="F26" s="157" t="s">
        <v>82</v>
      </c>
      <c r="G26" s="157">
        <v>0</v>
      </c>
      <c r="H26" s="157" t="s">
        <v>82</v>
      </c>
      <c r="I26" s="157">
        <v>0</v>
      </c>
      <c r="J26" s="157" t="s">
        <v>82</v>
      </c>
      <c r="K26" s="157" t="s">
        <v>82</v>
      </c>
      <c r="L26" s="157">
        <v>1</v>
      </c>
      <c r="M26" s="157" t="s">
        <v>82</v>
      </c>
      <c r="N26" s="157">
        <v>0</v>
      </c>
      <c r="O26" s="157" t="s">
        <v>554</v>
      </c>
      <c r="P26" s="157" t="s">
        <v>555</v>
      </c>
      <c r="Q26" s="157" t="s">
        <v>556</v>
      </c>
      <c r="R26" s="157">
        <v>418</v>
      </c>
      <c r="S26" s="157" t="s">
        <v>557</v>
      </c>
      <c r="T26" s="157">
        <v>418</v>
      </c>
      <c r="U26" s="157" t="s">
        <v>558</v>
      </c>
      <c r="V26" s="157" t="s">
        <v>558</v>
      </c>
      <c r="W26" s="157" t="s">
        <v>103</v>
      </c>
      <c r="X26" s="157" t="s">
        <v>103</v>
      </c>
      <c r="Y26" s="157" t="s">
        <v>103</v>
      </c>
      <c r="Z26" s="157" t="s">
        <v>103</v>
      </c>
      <c r="AA26" s="157" t="s">
        <v>103</v>
      </c>
      <c r="AB26" s="157" t="s">
        <v>103</v>
      </c>
      <c r="AC26" s="157" t="s">
        <v>103</v>
      </c>
      <c r="AD26" s="157">
        <v>418</v>
      </c>
      <c r="AE26" s="157" t="s">
        <v>559</v>
      </c>
      <c r="AF26" s="157">
        <v>418</v>
      </c>
      <c r="AG26" s="157">
        <v>418</v>
      </c>
      <c r="AH26" s="157" t="s">
        <v>103</v>
      </c>
      <c r="AI26" s="157" t="s">
        <v>103</v>
      </c>
      <c r="AJ26" s="157" t="s">
        <v>103</v>
      </c>
      <c r="AK26" s="157" t="s">
        <v>103</v>
      </c>
      <c r="AL26" s="157" t="s">
        <v>103</v>
      </c>
      <c r="AM26" s="157" t="s">
        <v>103</v>
      </c>
      <c r="AN26" s="157" t="s">
        <v>560</v>
      </c>
      <c r="AO26" s="157" t="s">
        <v>561</v>
      </c>
      <c r="AP26" s="157">
        <v>45609</v>
      </c>
      <c r="AQ26" s="158" t="s">
        <v>562</v>
      </c>
      <c r="AR26" s="157">
        <v>45604</v>
      </c>
      <c r="AS26" s="157">
        <v>45604</v>
      </c>
      <c r="AT26" s="157">
        <v>45604</v>
      </c>
      <c r="AU26" s="157">
        <v>45604</v>
      </c>
      <c r="AV26" s="157">
        <v>45744</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election activeCell="B28" sqref="B28"/>
    </sheetView>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2025 год</v>
      </c>
      <c r="B5" s="297"/>
      <c r="C5" s="160"/>
      <c r="D5" s="160"/>
      <c r="E5" s="160"/>
      <c r="F5" s="160"/>
      <c r="G5" s="160"/>
      <c r="H5" s="160"/>
    </row>
    <row r="6" spans="1:8" ht="18.75" x14ac:dyDescent="0.3">
      <c r="A6" s="161"/>
      <c r="B6" s="161"/>
      <c r="C6" s="161"/>
      <c r="D6" s="161"/>
      <c r="E6" s="161"/>
      <c r="F6" s="161"/>
      <c r="G6" s="161"/>
      <c r="H6" s="161"/>
    </row>
    <row r="7" spans="1:8" ht="18.75" x14ac:dyDescent="0.25">
      <c r="A7" s="229" t="s">
        <v>3</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5</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P_К1_42</v>
      </c>
      <c r="B12" s="230"/>
      <c r="C12" s="164"/>
      <c r="D12" s="150"/>
      <c r="E12" s="150"/>
      <c r="F12" s="150"/>
      <c r="G12" s="150"/>
      <c r="H12" s="150"/>
    </row>
    <row r="13" spans="1:8" x14ac:dyDescent="0.25">
      <c r="A13" s="225" t="s">
        <v>6</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v>
      </c>
      <c r="B15" s="224"/>
      <c r="C15" s="164"/>
      <c r="D15" s="150"/>
      <c r="E15" s="150"/>
      <c r="F15" s="150"/>
      <c r="G15" s="150"/>
      <c r="H15" s="150"/>
    </row>
    <row r="16" spans="1:8" x14ac:dyDescent="0.25">
      <c r="A16" s="225" t="s">
        <v>7</v>
      </c>
      <c r="B16" s="225"/>
      <c r="C16" s="37"/>
      <c r="D16" s="11"/>
      <c r="E16" s="11"/>
      <c r="F16" s="11"/>
      <c r="G16" s="11"/>
      <c r="H16" s="11"/>
    </row>
    <row r="17" spans="1:2" s="134" customFormat="1" x14ac:dyDescent="0.25">
      <c r="A17" s="159"/>
      <c r="B17" s="166"/>
    </row>
    <row r="18" spans="1:2" s="134" customFormat="1" ht="33.75" customHeight="1" x14ac:dyDescent="0.25">
      <c r="A18" s="295" t="s">
        <v>466</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467</v>
      </c>
      <c r="B21" s="168" t="s">
        <v>544</v>
      </c>
    </row>
    <row r="22" spans="1:2" s="134" customFormat="1" ht="16.5" thickBot="1" x14ac:dyDescent="0.3">
      <c r="A22" s="167" t="s">
        <v>468</v>
      </c>
      <c r="B22" s="168" t="s">
        <v>524</v>
      </c>
    </row>
    <row r="23" spans="1:2" s="134" customFormat="1" ht="16.5" thickBot="1" x14ac:dyDescent="0.3">
      <c r="A23" s="167" t="s">
        <v>469</v>
      </c>
      <c r="B23" s="168" t="s">
        <v>522</v>
      </c>
    </row>
    <row r="24" spans="1:2" s="134" customFormat="1" ht="16.5" thickBot="1" x14ac:dyDescent="0.3">
      <c r="A24" s="167" t="s">
        <v>470</v>
      </c>
      <c r="B24" s="168" t="s">
        <v>547</v>
      </c>
    </row>
    <row r="25" spans="1:2" s="134" customFormat="1" ht="16.5" thickBot="1" x14ac:dyDescent="0.3">
      <c r="A25" s="169" t="s">
        <v>471</v>
      </c>
      <c r="B25" s="168">
        <v>2024</v>
      </c>
    </row>
    <row r="26" spans="1:2" s="134" customFormat="1" ht="16.5" thickBot="1" x14ac:dyDescent="0.3">
      <c r="A26" s="170" t="s">
        <v>472</v>
      </c>
      <c r="B26" s="168" t="s">
        <v>548</v>
      </c>
    </row>
    <row r="27" spans="1:2" s="134" customFormat="1" ht="29.25" thickBot="1" x14ac:dyDescent="0.3">
      <c r="A27" s="171" t="s">
        <v>473</v>
      </c>
      <c r="B27" s="168" t="s">
        <v>546</v>
      </c>
    </row>
    <row r="28" spans="1:2" s="134" customFormat="1" ht="16.5" thickBot="1" x14ac:dyDescent="0.3">
      <c r="A28" s="173" t="s">
        <v>474</v>
      </c>
      <c r="B28" s="168" t="s">
        <v>549</v>
      </c>
    </row>
    <row r="29" spans="1:2" s="134" customFormat="1" ht="29.25" thickBot="1" x14ac:dyDescent="0.3">
      <c r="A29" s="174" t="s">
        <v>475</v>
      </c>
      <c r="B29" s="175">
        <v>0</v>
      </c>
    </row>
    <row r="30" spans="1:2" s="134" customFormat="1" ht="29.25" thickBot="1" x14ac:dyDescent="0.3">
      <c r="A30" s="174" t="s">
        <v>476</v>
      </c>
      <c r="B30" s="172">
        <v>0</v>
      </c>
    </row>
    <row r="31" spans="1:2" s="134" customFormat="1" ht="16.5" thickBot="1" x14ac:dyDescent="0.3">
      <c r="A31" s="173" t="s">
        <v>477</v>
      </c>
      <c r="B31" s="172" t="s">
        <v>257</v>
      </c>
    </row>
    <row r="32" spans="1:2" s="134" customFormat="1" ht="29.25" thickBot="1" x14ac:dyDescent="0.3">
      <c r="A32" s="174" t="s">
        <v>478</v>
      </c>
      <c r="B32" s="172" t="s">
        <v>525</v>
      </c>
    </row>
    <row r="33" spans="1:2" s="134" customFormat="1" ht="30.75" thickBot="1" x14ac:dyDescent="0.3">
      <c r="A33" s="173" t="s">
        <v>479</v>
      </c>
      <c r="B33" s="172">
        <v>0</v>
      </c>
    </row>
    <row r="34" spans="1:2" s="134" customFormat="1" ht="16.5" thickBot="1" x14ac:dyDescent="0.3">
      <c r="A34" s="173" t="s">
        <v>480</v>
      </c>
      <c r="B34" s="172">
        <v>0</v>
      </c>
    </row>
    <row r="35" spans="1:2" s="134" customFormat="1" ht="16.5" thickBot="1" x14ac:dyDescent="0.3">
      <c r="A35" s="173" t="s">
        <v>481</v>
      </c>
      <c r="B35" s="172">
        <v>0</v>
      </c>
    </row>
    <row r="36" spans="1:2" s="134" customFormat="1" ht="16.5" thickBot="1" x14ac:dyDescent="0.3">
      <c r="A36" s="173" t="s">
        <v>482</v>
      </c>
      <c r="B36" s="172">
        <v>0</v>
      </c>
    </row>
    <row r="37" spans="1:2" s="134" customFormat="1" ht="29.25" thickBot="1" x14ac:dyDescent="0.3">
      <c r="A37" s="174" t="s">
        <v>483</v>
      </c>
      <c r="B37" s="172" t="s">
        <v>526</v>
      </c>
    </row>
    <row r="38" spans="1:2" s="134" customFormat="1" ht="30.75" thickBot="1" x14ac:dyDescent="0.3">
      <c r="A38" s="173" t="s">
        <v>479</v>
      </c>
      <c r="B38" s="172">
        <v>0</v>
      </c>
    </row>
    <row r="39" spans="1:2" s="134" customFormat="1" ht="16.5" thickBot="1" x14ac:dyDescent="0.3">
      <c r="A39" s="173" t="s">
        <v>480</v>
      </c>
      <c r="B39" s="172">
        <v>0</v>
      </c>
    </row>
    <row r="40" spans="1:2" s="134" customFormat="1" ht="16.5" thickBot="1" x14ac:dyDescent="0.3">
      <c r="A40" s="173" t="s">
        <v>481</v>
      </c>
      <c r="B40" s="172">
        <v>0</v>
      </c>
    </row>
    <row r="41" spans="1:2" s="134" customFormat="1" ht="16.5" thickBot="1" x14ac:dyDescent="0.3">
      <c r="A41" s="173" t="s">
        <v>482</v>
      </c>
      <c r="B41" s="172">
        <v>0</v>
      </c>
    </row>
    <row r="42" spans="1:2" s="134" customFormat="1" ht="29.25" thickBot="1" x14ac:dyDescent="0.3">
      <c r="A42" s="174" t="s">
        <v>484</v>
      </c>
      <c r="B42" s="172" t="s">
        <v>526</v>
      </c>
    </row>
    <row r="43" spans="1:2" s="134" customFormat="1" ht="30.75" thickBot="1" x14ac:dyDescent="0.3">
      <c r="A43" s="173" t="s">
        <v>479</v>
      </c>
      <c r="B43" s="172">
        <v>0</v>
      </c>
    </row>
    <row r="44" spans="1:2" s="134" customFormat="1" ht="16.5" thickBot="1" x14ac:dyDescent="0.3">
      <c r="A44" s="173" t="s">
        <v>480</v>
      </c>
      <c r="B44" s="172">
        <v>0</v>
      </c>
    </row>
    <row r="45" spans="1:2" s="134" customFormat="1" ht="16.5" thickBot="1" x14ac:dyDescent="0.3">
      <c r="A45" s="173" t="s">
        <v>481</v>
      </c>
      <c r="B45" s="172">
        <v>0</v>
      </c>
    </row>
    <row r="46" spans="1:2" s="134" customFormat="1" ht="16.5" thickBot="1" x14ac:dyDescent="0.3">
      <c r="A46" s="173" t="s">
        <v>482</v>
      </c>
      <c r="B46" s="172">
        <v>0</v>
      </c>
    </row>
    <row r="47" spans="1:2" s="134" customFormat="1" ht="29.25" thickBot="1" x14ac:dyDescent="0.3">
      <c r="A47" s="176" t="s">
        <v>485</v>
      </c>
      <c r="B47" s="172">
        <v>0</v>
      </c>
    </row>
    <row r="48" spans="1:2" s="134" customFormat="1" ht="16.5" thickBot="1" x14ac:dyDescent="0.3">
      <c r="A48" s="177" t="s">
        <v>477</v>
      </c>
      <c r="B48" s="172" t="s">
        <v>257</v>
      </c>
    </row>
    <row r="49" spans="1:2" s="134" customFormat="1" ht="16.5" thickBot="1" x14ac:dyDescent="0.3">
      <c r="A49" s="177" t="s">
        <v>486</v>
      </c>
      <c r="B49" s="172">
        <v>0</v>
      </c>
    </row>
    <row r="50" spans="1:2" s="134" customFormat="1" ht="16.5" thickBot="1" x14ac:dyDescent="0.3">
      <c r="A50" s="177" t="s">
        <v>487</v>
      </c>
      <c r="B50" s="172">
        <v>0</v>
      </c>
    </row>
    <row r="51" spans="1:2" s="134" customFormat="1" ht="16.5" thickBot="1" x14ac:dyDescent="0.3">
      <c r="A51" s="177" t="s">
        <v>488</v>
      </c>
      <c r="B51" s="172">
        <v>0</v>
      </c>
    </row>
    <row r="52" spans="1:2" s="134" customFormat="1" ht="16.5" thickBot="1" x14ac:dyDescent="0.3">
      <c r="A52" s="174" t="s">
        <v>489</v>
      </c>
      <c r="B52" s="172" t="s">
        <v>527</v>
      </c>
    </row>
    <row r="53" spans="1:2" s="134" customFormat="1" ht="16.5" thickBot="1" x14ac:dyDescent="0.3">
      <c r="A53" s="173" t="s">
        <v>490</v>
      </c>
      <c r="B53" s="172">
        <v>0</v>
      </c>
    </row>
    <row r="54" spans="1:2" s="134" customFormat="1" ht="16.5" thickBot="1" x14ac:dyDescent="0.3">
      <c r="A54" s="173" t="s">
        <v>480</v>
      </c>
      <c r="B54" s="172">
        <v>0</v>
      </c>
    </row>
    <row r="55" spans="1:2" s="134" customFormat="1" ht="16.5" thickBot="1" x14ac:dyDescent="0.3">
      <c r="A55" s="173" t="s">
        <v>491</v>
      </c>
      <c r="B55" s="172">
        <v>0</v>
      </c>
    </row>
    <row r="56" spans="1:2" s="134" customFormat="1" ht="16.5" thickBot="1" x14ac:dyDescent="0.3">
      <c r="A56" s="173" t="s">
        <v>492</v>
      </c>
      <c r="B56" s="172">
        <v>0</v>
      </c>
    </row>
    <row r="57" spans="1:2" s="134" customFormat="1" ht="16.5" thickBot="1" x14ac:dyDescent="0.3">
      <c r="A57" s="174" t="s">
        <v>489</v>
      </c>
      <c r="B57" s="172" t="s">
        <v>527</v>
      </c>
    </row>
    <row r="58" spans="1:2" s="134" customFormat="1" ht="16.5" thickBot="1" x14ac:dyDescent="0.3">
      <c r="A58" s="173" t="s">
        <v>490</v>
      </c>
      <c r="B58" s="172">
        <v>0</v>
      </c>
    </row>
    <row r="59" spans="1:2" s="134" customFormat="1" ht="16.5" thickBot="1" x14ac:dyDescent="0.3">
      <c r="A59" s="173" t="s">
        <v>480</v>
      </c>
      <c r="B59" s="172">
        <v>0</v>
      </c>
    </row>
    <row r="60" spans="1:2" s="134" customFormat="1" ht="16.5" thickBot="1" x14ac:dyDescent="0.3">
      <c r="A60" s="173" t="s">
        <v>491</v>
      </c>
      <c r="B60" s="172">
        <v>0</v>
      </c>
    </row>
    <row r="61" spans="1:2" s="134" customFormat="1" ht="16.5" thickBot="1" x14ac:dyDescent="0.3">
      <c r="A61" s="173" t="s">
        <v>492</v>
      </c>
      <c r="B61" s="172">
        <v>0</v>
      </c>
    </row>
    <row r="62" spans="1:2" s="134" customFormat="1" ht="16.5" thickBot="1" x14ac:dyDescent="0.3">
      <c r="A62" s="169" t="s">
        <v>493</v>
      </c>
      <c r="B62" s="178">
        <v>0</v>
      </c>
    </row>
    <row r="63" spans="1:2" s="134" customFormat="1" ht="16.5" thickBot="1" x14ac:dyDescent="0.3">
      <c r="A63" s="169" t="s">
        <v>494</v>
      </c>
      <c r="B63" s="172">
        <v>0</v>
      </c>
    </row>
    <row r="64" spans="1:2" s="134" customFormat="1" ht="16.5" thickBot="1" x14ac:dyDescent="0.3">
      <c r="A64" s="169" t="s">
        <v>495</v>
      </c>
      <c r="B64" s="172">
        <v>0</v>
      </c>
    </row>
    <row r="65" spans="1:2" s="134" customFormat="1" ht="16.5" thickBot="1" x14ac:dyDescent="0.3">
      <c r="A65" s="170" t="s">
        <v>496</v>
      </c>
      <c r="B65" s="172">
        <v>0</v>
      </c>
    </row>
    <row r="66" spans="1:2" s="134" customFormat="1" x14ac:dyDescent="0.25">
      <c r="A66" s="176" t="s">
        <v>497</v>
      </c>
      <c r="B66" s="179" t="s">
        <v>257</v>
      </c>
    </row>
    <row r="67" spans="1:2" s="134" customFormat="1" x14ac:dyDescent="0.25">
      <c r="A67" s="180" t="s">
        <v>498</v>
      </c>
      <c r="B67" s="181" t="s">
        <v>521</v>
      </c>
    </row>
    <row r="68" spans="1:2" s="134" customFormat="1" x14ac:dyDescent="0.25">
      <c r="A68" s="180" t="s">
        <v>499</v>
      </c>
      <c r="B68" s="181" t="s">
        <v>257</v>
      </c>
    </row>
    <row r="69" spans="1:2" s="134" customFormat="1" x14ac:dyDescent="0.25">
      <c r="A69" s="180" t="s">
        <v>500</v>
      </c>
      <c r="B69" s="181" t="s">
        <v>257</v>
      </c>
    </row>
    <row r="70" spans="1:2" s="134" customFormat="1" x14ac:dyDescent="0.25">
      <c r="A70" s="180" t="s">
        <v>501</v>
      </c>
      <c r="B70" s="181" t="s">
        <v>257</v>
      </c>
    </row>
    <row r="71" spans="1:2" s="134" customFormat="1" x14ac:dyDescent="0.25">
      <c r="A71" s="180" t="s">
        <v>502</v>
      </c>
      <c r="B71" s="181" t="s">
        <v>257</v>
      </c>
    </row>
    <row r="72" spans="1:2" s="134" customFormat="1" ht="16.5" thickBot="1" x14ac:dyDescent="0.3">
      <c r="A72" s="182" t="s">
        <v>503</v>
      </c>
      <c r="B72" s="181" t="s">
        <v>257</v>
      </c>
    </row>
    <row r="73" spans="1:2" s="134" customFormat="1" ht="30.75" thickBot="1" x14ac:dyDescent="0.3">
      <c r="A73" s="177" t="s">
        <v>504</v>
      </c>
      <c r="B73" s="168" t="s">
        <v>528</v>
      </c>
    </row>
    <row r="74" spans="1:2" s="134" customFormat="1" ht="29.25" thickBot="1" x14ac:dyDescent="0.3">
      <c r="A74" s="169" t="s">
        <v>505</v>
      </c>
      <c r="B74" s="183">
        <v>0</v>
      </c>
    </row>
    <row r="75" spans="1:2" s="134" customFormat="1" ht="16.5" thickBot="1" x14ac:dyDescent="0.3">
      <c r="A75" s="177" t="s">
        <v>477</v>
      </c>
      <c r="B75" s="168" t="s">
        <v>257</v>
      </c>
    </row>
    <row r="76" spans="1:2" s="134" customFormat="1" ht="16.5" thickBot="1" x14ac:dyDescent="0.3">
      <c r="A76" s="177" t="s">
        <v>506</v>
      </c>
      <c r="B76" s="183">
        <v>0</v>
      </c>
    </row>
    <row r="77" spans="1:2" s="134" customFormat="1" ht="16.5" thickBot="1" x14ac:dyDescent="0.3">
      <c r="A77" s="177" t="s">
        <v>507</v>
      </c>
      <c r="B77" s="183">
        <v>0</v>
      </c>
    </row>
    <row r="78" spans="1:2" s="134" customFormat="1" ht="16.5" thickBot="1" x14ac:dyDescent="0.3">
      <c r="A78" s="184" t="s">
        <v>508</v>
      </c>
      <c r="B78" s="168" t="s">
        <v>257</v>
      </c>
    </row>
    <row r="79" spans="1:2" s="134" customFormat="1" ht="16.5" thickBot="1" x14ac:dyDescent="0.3">
      <c r="A79" s="169" t="s">
        <v>509</v>
      </c>
      <c r="B79" s="168" t="s">
        <v>257</v>
      </c>
    </row>
    <row r="80" spans="1:2" s="134" customFormat="1" ht="16.5" thickBot="1" x14ac:dyDescent="0.3">
      <c r="A80" s="180" t="s">
        <v>510</v>
      </c>
      <c r="B80" s="168" t="s">
        <v>257</v>
      </c>
    </row>
    <row r="81" spans="1:2" s="134" customFormat="1" ht="16.5" thickBot="1" x14ac:dyDescent="0.3">
      <c r="A81" s="180" t="s">
        <v>511</v>
      </c>
      <c r="B81" s="168" t="s">
        <v>257</v>
      </c>
    </row>
    <row r="82" spans="1:2" s="134" customFormat="1" ht="16.5" thickBot="1" x14ac:dyDescent="0.3">
      <c r="A82" s="180" t="s">
        <v>512</v>
      </c>
      <c r="B82" s="168" t="s">
        <v>257</v>
      </c>
    </row>
    <row r="83" spans="1:2" s="134" customFormat="1" ht="29.25" thickBot="1" x14ac:dyDescent="0.3">
      <c r="A83" s="185" t="s">
        <v>513</v>
      </c>
      <c r="B83" s="168" t="s">
        <v>529</v>
      </c>
    </row>
    <row r="84" spans="1:2" s="134" customFormat="1" ht="28.5" x14ac:dyDescent="0.25">
      <c r="A84" s="176" t="s">
        <v>514</v>
      </c>
      <c r="B84" s="179" t="s">
        <v>257</v>
      </c>
    </row>
    <row r="85" spans="1:2" s="134" customFormat="1" x14ac:dyDescent="0.25">
      <c r="A85" s="180" t="s">
        <v>515</v>
      </c>
      <c r="B85" s="181" t="s">
        <v>257</v>
      </c>
    </row>
    <row r="86" spans="1:2" s="134" customFormat="1" x14ac:dyDescent="0.25">
      <c r="A86" s="180" t="s">
        <v>516</v>
      </c>
      <c r="B86" s="181" t="s">
        <v>257</v>
      </c>
    </row>
    <row r="87" spans="1:2" s="134" customFormat="1" x14ac:dyDescent="0.25">
      <c r="A87" s="180" t="s">
        <v>517</v>
      </c>
      <c r="B87" s="181" t="s">
        <v>257</v>
      </c>
    </row>
    <row r="88" spans="1:2" s="134" customFormat="1" x14ac:dyDescent="0.25">
      <c r="A88" s="180" t="s">
        <v>518</v>
      </c>
      <c r="B88" s="181" t="s">
        <v>257</v>
      </c>
    </row>
    <row r="89" spans="1:2" s="134" customFormat="1" ht="16.5" thickBot="1" x14ac:dyDescent="0.3">
      <c r="A89" s="186" t="s">
        <v>519</v>
      </c>
      <c r="B89" s="187" t="s">
        <v>530</v>
      </c>
    </row>
    <row r="92" spans="1:2" s="134" customFormat="1" x14ac:dyDescent="0.25">
      <c r="A92" s="188"/>
      <c r="B92" s="189" t="s">
        <v>257</v>
      </c>
    </row>
    <row r="93" spans="1:2" s="134" customFormat="1" x14ac:dyDescent="0.25">
      <c r="A93" s="159"/>
      <c r="B93" s="190" t="s">
        <v>257</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2025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3</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5</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P_К1_42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6</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3"/>
      <c r="B13" s="233"/>
      <c r="C13" s="233"/>
      <c r="D13" s="233"/>
      <c r="E13" s="233"/>
      <c r="F13" s="233"/>
      <c r="G13" s="233"/>
      <c r="H13" s="233"/>
      <c r="I13" s="233"/>
      <c r="J13" s="233"/>
      <c r="K13" s="233"/>
      <c r="L13" s="233"/>
      <c r="M13" s="233"/>
      <c r="N13" s="233"/>
      <c r="O13" s="233"/>
      <c r="P13" s="233"/>
      <c r="Q13" s="233"/>
      <c r="R13" s="233"/>
      <c r="S13" s="233"/>
    </row>
    <row r="14" spans="1:19" s="13" customFormat="1" ht="15.75" x14ac:dyDescent="0.2">
      <c r="A14" s="230"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7</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3"/>
      <c r="B16" s="233"/>
      <c r="C16" s="233"/>
      <c r="D16" s="233"/>
      <c r="E16" s="233"/>
      <c r="F16" s="233"/>
      <c r="G16" s="233"/>
      <c r="H16" s="233"/>
      <c r="I16" s="233"/>
      <c r="J16" s="233"/>
      <c r="K16" s="233"/>
      <c r="L16" s="233"/>
      <c r="M16" s="233"/>
      <c r="N16" s="233"/>
      <c r="O16" s="233"/>
      <c r="P16" s="233"/>
      <c r="Q16" s="233"/>
      <c r="R16" s="233"/>
      <c r="S16" s="233"/>
    </row>
    <row r="17" spans="1:19" s="13" customFormat="1" ht="45.75" customHeight="1" x14ac:dyDescent="0.2">
      <c r="A17" s="226" t="s">
        <v>62</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4"/>
      <c r="B18" s="234"/>
      <c r="C18" s="234"/>
      <c r="D18" s="234"/>
      <c r="E18" s="234"/>
      <c r="F18" s="234"/>
      <c r="G18" s="234"/>
      <c r="H18" s="234"/>
      <c r="I18" s="234"/>
      <c r="J18" s="234"/>
      <c r="K18" s="234"/>
      <c r="L18" s="234"/>
      <c r="M18" s="234"/>
      <c r="N18" s="234"/>
      <c r="O18" s="234"/>
      <c r="P18" s="234"/>
      <c r="Q18" s="234"/>
      <c r="R18" s="234"/>
      <c r="S18" s="234"/>
    </row>
    <row r="19" spans="1:19" s="13" customFormat="1" ht="54" customHeight="1" x14ac:dyDescent="0.2">
      <c r="A19" s="231" t="s">
        <v>9</v>
      </c>
      <c r="B19" s="231" t="s">
        <v>63</v>
      </c>
      <c r="C19" s="235" t="s">
        <v>64</v>
      </c>
      <c r="D19" s="231" t="s">
        <v>65</v>
      </c>
      <c r="E19" s="231" t="s">
        <v>66</v>
      </c>
      <c r="F19" s="231" t="s">
        <v>67</v>
      </c>
      <c r="G19" s="231" t="s">
        <v>68</v>
      </c>
      <c r="H19" s="231" t="s">
        <v>69</v>
      </c>
      <c r="I19" s="231" t="s">
        <v>70</v>
      </c>
      <c r="J19" s="231" t="s">
        <v>71</v>
      </c>
      <c r="K19" s="231" t="s">
        <v>72</v>
      </c>
      <c r="L19" s="231" t="s">
        <v>73</v>
      </c>
      <c r="M19" s="231" t="s">
        <v>74</v>
      </c>
      <c r="N19" s="231" t="s">
        <v>75</v>
      </c>
      <c r="O19" s="231" t="s">
        <v>76</v>
      </c>
      <c r="P19" s="231" t="s">
        <v>77</v>
      </c>
      <c r="Q19" s="231" t="s">
        <v>78</v>
      </c>
      <c r="R19" s="231"/>
      <c r="S19" s="232" t="s">
        <v>79</v>
      </c>
    </row>
    <row r="20" spans="1:19" s="13" customFormat="1" ht="180.75" customHeight="1" x14ac:dyDescent="0.2">
      <c r="A20" s="231"/>
      <c r="B20" s="231"/>
      <c r="C20" s="236"/>
      <c r="D20" s="231"/>
      <c r="E20" s="231"/>
      <c r="F20" s="231"/>
      <c r="G20" s="231"/>
      <c r="H20" s="231"/>
      <c r="I20" s="231"/>
      <c r="J20" s="231"/>
      <c r="K20" s="231"/>
      <c r="L20" s="231"/>
      <c r="M20" s="231"/>
      <c r="N20" s="231"/>
      <c r="O20" s="231"/>
      <c r="P20" s="231"/>
      <c r="Q20" s="27" t="s">
        <v>80</v>
      </c>
      <c r="R20" s="28" t="s">
        <v>81</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82</v>
      </c>
      <c r="C22" s="17" t="s">
        <v>82</v>
      </c>
      <c r="D22" s="17" t="s">
        <v>82</v>
      </c>
      <c r="E22" s="17" t="s">
        <v>82</v>
      </c>
      <c r="F22" s="17" t="s">
        <v>82</v>
      </c>
      <c r="G22" s="17" t="s">
        <v>82</v>
      </c>
      <c r="H22" s="17" t="s">
        <v>82</v>
      </c>
      <c r="I22" s="17" t="s">
        <v>82</v>
      </c>
      <c r="J22" s="17" t="s">
        <v>82</v>
      </c>
      <c r="K22" s="17" t="s">
        <v>82</v>
      </c>
      <c r="L22" s="17" t="s">
        <v>82</v>
      </c>
      <c r="M22" s="17" t="s">
        <v>82</v>
      </c>
      <c r="N22" s="17" t="s">
        <v>82</v>
      </c>
      <c r="O22" s="17" t="s">
        <v>82</v>
      </c>
      <c r="P22" s="17" t="s">
        <v>82</v>
      </c>
      <c r="Q22" s="17" t="s">
        <v>82</v>
      </c>
      <c r="R22" s="17" t="s">
        <v>82</v>
      </c>
      <c r="S22" s="17" t="s">
        <v>82</v>
      </c>
    </row>
    <row r="23" spans="1:19" ht="20.25" customHeight="1" x14ac:dyDescent="0.25">
      <c r="A23" s="30"/>
      <c r="B23" s="27" t="s">
        <v>83</v>
      </c>
      <c r="C23" s="27" t="s">
        <v>84</v>
      </c>
      <c r="D23" s="27" t="s">
        <v>84</v>
      </c>
      <c r="E23" s="30" t="s">
        <v>84</v>
      </c>
      <c r="F23" s="30" t="s">
        <v>84</v>
      </c>
      <c r="G23" s="30" t="s">
        <v>84</v>
      </c>
      <c r="H23" s="30" t="s">
        <v>82</v>
      </c>
      <c r="I23" s="30" t="s">
        <v>82</v>
      </c>
      <c r="J23" s="30" t="s">
        <v>82</v>
      </c>
      <c r="K23" s="30" t="s">
        <v>84</v>
      </c>
      <c r="L23" s="30" t="s">
        <v>84</v>
      </c>
      <c r="M23" s="30" t="s">
        <v>82</v>
      </c>
      <c r="N23" s="30" t="s">
        <v>82</v>
      </c>
      <c r="O23" s="30" t="s">
        <v>82</v>
      </c>
      <c r="P23" s="30" t="s">
        <v>82</v>
      </c>
      <c r="Q23" s="30" t="s">
        <v>84</v>
      </c>
      <c r="R23" s="31" t="s">
        <v>84</v>
      </c>
      <c r="S23" s="30" t="s">
        <v>82</v>
      </c>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2025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3</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5</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P_К1_42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6</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3"/>
      <c r="B15" s="233"/>
      <c r="C15" s="233"/>
      <c r="D15" s="233"/>
      <c r="E15" s="233"/>
      <c r="F15" s="233"/>
      <c r="G15" s="233"/>
      <c r="H15" s="233"/>
      <c r="I15" s="233"/>
      <c r="J15" s="233"/>
      <c r="K15" s="233"/>
      <c r="L15" s="233"/>
      <c r="M15" s="233"/>
      <c r="N15" s="233"/>
      <c r="O15" s="233"/>
      <c r="P15" s="233"/>
      <c r="Q15" s="233"/>
      <c r="R15" s="233"/>
      <c r="S15" s="233"/>
      <c r="T15" s="233"/>
    </row>
    <row r="16" spans="1:20" s="13" customFormat="1" ht="45" customHeight="1" x14ac:dyDescent="0.2">
      <c r="A16" s="224"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7</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c r="T18" s="233"/>
    </row>
    <row r="19" spans="1:20" s="13" customFormat="1" ht="15" customHeight="1" x14ac:dyDescent="0.2">
      <c r="A19" s="227" t="s">
        <v>85</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8"/>
      <c r="B20" s="238"/>
      <c r="C20" s="238"/>
      <c r="D20" s="238"/>
      <c r="E20" s="238"/>
      <c r="F20" s="238"/>
      <c r="G20" s="238"/>
      <c r="H20" s="238"/>
      <c r="I20" s="238"/>
      <c r="J20" s="238"/>
      <c r="K20" s="238"/>
      <c r="L20" s="238"/>
      <c r="M20" s="238"/>
      <c r="N20" s="238"/>
      <c r="O20" s="238"/>
      <c r="P20" s="238"/>
      <c r="Q20" s="238"/>
      <c r="R20" s="238"/>
      <c r="S20" s="238"/>
      <c r="T20" s="238"/>
    </row>
    <row r="21" spans="1:20" ht="46.5" customHeight="1" x14ac:dyDescent="0.25">
      <c r="A21" s="239" t="s">
        <v>9</v>
      </c>
      <c r="B21" s="240" t="s">
        <v>86</v>
      </c>
      <c r="C21" s="240"/>
      <c r="D21" s="240" t="s">
        <v>87</v>
      </c>
      <c r="E21" s="240" t="s">
        <v>88</v>
      </c>
      <c r="F21" s="240"/>
      <c r="G21" s="240" t="s">
        <v>89</v>
      </c>
      <c r="H21" s="240"/>
      <c r="I21" s="240" t="s">
        <v>90</v>
      </c>
      <c r="J21" s="240"/>
      <c r="K21" s="240" t="s">
        <v>91</v>
      </c>
      <c r="L21" s="240" t="s">
        <v>92</v>
      </c>
      <c r="M21" s="240"/>
      <c r="N21" s="240" t="s">
        <v>93</v>
      </c>
      <c r="O21" s="240"/>
      <c r="P21" s="240" t="s">
        <v>94</v>
      </c>
      <c r="Q21" s="240" t="s">
        <v>95</v>
      </c>
      <c r="R21" s="240"/>
      <c r="S21" s="240" t="s">
        <v>96</v>
      </c>
      <c r="T21" s="240"/>
    </row>
    <row r="22" spans="1:20" ht="204.75" customHeight="1" x14ac:dyDescent="0.25">
      <c r="A22" s="239"/>
      <c r="B22" s="240"/>
      <c r="C22" s="240"/>
      <c r="D22" s="240"/>
      <c r="E22" s="240"/>
      <c r="F22" s="240"/>
      <c r="G22" s="240"/>
      <c r="H22" s="240"/>
      <c r="I22" s="240"/>
      <c r="J22" s="240"/>
      <c r="K22" s="240"/>
      <c r="L22" s="240"/>
      <c r="M22" s="240"/>
      <c r="N22" s="240"/>
      <c r="O22" s="240"/>
      <c r="P22" s="240"/>
      <c r="Q22" s="34" t="s">
        <v>97</v>
      </c>
      <c r="R22" s="34" t="s">
        <v>98</v>
      </c>
      <c r="S22" s="34" t="s">
        <v>99</v>
      </c>
      <c r="T22" s="34" t="s">
        <v>100</v>
      </c>
    </row>
    <row r="23" spans="1:20" ht="51.75" customHeight="1" x14ac:dyDescent="0.25">
      <c r="A23" s="239"/>
      <c r="B23" s="34" t="s">
        <v>101</v>
      </c>
      <c r="C23" s="34" t="s">
        <v>102</v>
      </c>
      <c r="D23" s="240"/>
      <c r="E23" s="34" t="s">
        <v>101</v>
      </c>
      <c r="F23" s="34" t="s">
        <v>102</v>
      </c>
      <c r="G23" s="34" t="s">
        <v>101</v>
      </c>
      <c r="H23" s="34" t="s">
        <v>102</v>
      </c>
      <c r="I23" s="34" t="s">
        <v>101</v>
      </c>
      <c r="J23" s="34" t="s">
        <v>102</v>
      </c>
      <c r="K23" s="34" t="s">
        <v>101</v>
      </c>
      <c r="L23" s="34" t="s">
        <v>101</v>
      </c>
      <c r="M23" s="34" t="s">
        <v>102</v>
      </c>
      <c r="N23" s="34" t="s">
        <v>101</v>
      </c>
      <c r="O23" s="34" t="s">
        <v>102</v>
      </c>
      <c r="P23" s="34" t="s">
        <v>101</v>
      </c>
      <c r="Q23" s="34" t="s">
        <v>101</v>
      </c>
      <c r="R23" s="34" t="s">
        <v>101</v>
      </c>
      <c r="S23" s="34" t="s">
        <v>101</v>
      </c>
      <c r="T23" s="34" t="s">
        <v>101</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row>
    <row r="26" spans="1:20" s="36" customFormat="1" x14ac:dyDescent="0.25">
      <c r="B26" s="32" t="s">
        <v>104</v>
      </c>
      <c r="C26" s="32"/>
      <c r="D26" s="32"/>
      <c r="E26" s="32"/>
      <c r="F26" s="32"/>
      <c r="G26" s="32"/>
      <c r="H26" s="32"/>
      <c r="I26" s="32"/>
      <c r="J26" s="32"/>
      <c r="K26" s="32"/>
      <c r="L26" s="32"/>
      <c r="M26" s="32"/>
      <c r="N26" s="32"/>
      <c r="O26" s="32"/>
      <c r="P26" s="32"/>
      <c r="Q26" s="32"/>
      <c r="R26" s="32"/>
    </row>
    <row r="27" spans="1:20" x14ac:dyDescent="0.25">
      <c r="B27" s="237" t="s">
        <v>105</v>
      </c>
      <c r="C27" s="237"/>
      <c r="D27" s="237"/>
      <c r="E27" s="237"/>
      <c r="F27" s="237"/>
      <c r="G27" s="237"/>
      <c r="H27" s="237"/>
      <c r="I27" s="237"/>
      <c r="J27" s="237"/>
      <c r="K27" s="237"/>
      <c r="L27" s="237"/>
      <c r="M27" s="237"/>
      <c r="N27" s="237"/>
      <c r="O27" s="237"/>
      <c r="P27" s="237"/>
      <c r="Q27" s="237"/>
      <c r="R27" s="237"/>
    </row>
    <row r="29" spans="1:20" x14ac:dyDescent="0.25">
      <c r="B29" s="37" t="s">
        <v>106</v>
      </c>
      <c r="C29" s="37"/>
      <c r="D29" s="37"/>
      <c r="E29" s="37"/>
      <c r="H29" s="37"/>
      <c r="I29" s="37"/>
      <c r="J29" s="37"/>
      <c r="K29" s="37"/>
      <c r="L29" s="37"/>
      <c r="M29" s="37"/>
      <c r="N29" s="37"/>
      <c r="O29" s="37"/>
      <c r="P29" s="37"/>
      <c r="Q29" s="37"/>
      <c r="R29" s="37"/>
      <c r="S29" s="38"/>
      <c r="T29" s="38"/>
    </row>
    <row r="30" spans="1:20" x14ac:dyDescent="0.25">
      <c r="B30" s="37" t="s">
        <v>107</v>
      </c>
      <c r="C30" s="37"/>
      <c r="D30" s="37"/>
      <c r="E30" s="37"/>
      <c r="H30" s="37"/>
      <c r="I30" s="37"/>
      <c r="J30" s="37"/>
      <c r="K30" s="37"/>
      <c r="L30" s="37"/>
      <c r="M30" s="37"/>
      <c r="N30" s="37"/>
      <c r="O30" s="37"/>
      <c r="P30" s="37"/>
      <c r="Q30" s="37"/>
      <c r="R30" s="37"/>
    </row>
    <row r="31" spans="1:20" x14ac:dyDescent="0.25">
      <c r="B31" s="37" t="s">
        <v>108</v>
      </c>
      <c r="C31" s="37"/>
      <c r="D31" s="37"/>
      <c r="E31" s="37"/>
      <c r="H31" s="37"/>
      <c r="I31" s="37"/>
      <c r="J31" s="37"/>
      <c r="K31" s="37"/>
      <c r="L31" s="37"/>
      <c r="M31" s="37"/>
      <c r="N31" s="37"/>
      <c r="O31" s="37"/>
      <c r="P31" s="37"/>
      <c r="Q31" s="37"/>
      <c r="R31" s="37"/>
    </row>
    <row r="32" spans="1:20" x14ac:dyDescent="0.25">
      <c r="B32" s="37" t="s">
        <v>109</v>
      </c>
      <c r="C32" s="37"/>
      <c r="D32" s="37"/>
      <c r="E32" s="37"/>
      <c r="H32" s="37"/>
      <c r="I32" s="37"/>
      <c r="J32" s="37"/>
      <c r="K32" s="37"/>
      <c r="L32" s="37"/>
      <c r="M32" s="37"/>
      <c r="N32" s="37"/>
      <c r="O32" s="37"/>
      <c r="P32" s="37"/>
      <c r="Q32" s="37"/>
      <c r="R32" s="37"/>
      <c r="S32" s="37"/>
      <c r="T32" s="37"/>
    </row>
    <row r="33" spans="2:20" x14ac:dyDescent="0.25">
      <c r="B33" s="37" t="s">
        <v>110</v>
      </c>
      <c r="C33" s="37"/>
      <c r="D33" s="37"/>
      <c r="E33" s="37"/>
      <c r="H33" s="37"/>
      <c r="I33" s="37"/>
      <c r="J33" s="37"/>
      <c r="K33" s="37"/>
      <c r="L33" s="37"/>
      <c r="M33" s="37"/>
      <c r="N33" s="37"/>
      <c r="O33" s="37"/>
      <c r="P33" s="37"/>
      <c r="Q33" s="37"/>
      <c r="R33" s="37"/>
      <c r="S33" s="37"/>
      <c r="T33" s="37"/>
    </row>
    <row r="34" spans="2:20" x14ac:dyDescent="0.25">
      <c r="B34" s="37" t="s">
        <v>111</v>
      </c>
      <c r="C34" s="37"/>
      <c r="D34" s="37"/>
      <c r="E34" s="37"/>
      <c r="H34" s="37"/>
      <c r="I34" s="37"/>
      <c r="J34" s="37"/>
      <c r="K34" s="37"/>
      <c r="L34" s="37"/>
      <c r="M34" s="37"/>
      <c r="N34" s="37"/>
      <c r="O34" s="37"/>
      <c r="P34" s="37"/>
      <c r="Q34" s="37"/>
      <c r="R34" s="37"/>
      <c r="S34" s="37"/>
      <c r="T34" s="37"/>
    </row>
    <row r="35" spans="2:20" x14ac:dyDescent="0.25">
      <c r="B35" s="37" t="s">
        <v>112</v>
      </c>
      <c r="C35" s="37"/>
      <c r="D35" s="37"/>
      <c r="E35" s="37"/>
      <c r="H35" s="37"/>
      <c r="I35" s="37"/>
      <c r="J35" s="37"/>
      <c r="K35" s="37"/>
      <c r="L35" s="37"/>
      <c r="M35" s="37"/>
      <c r="N35" s="37"/>
      <c r="O35" s="37"/>
      <c r="P35" s="37"/>
      <c r="Q35" s="37"/>
      <c r="R35" s="37"/>
      <c r="S35" s="37"/>
      <c r="T35" s="37"/>
    </row>
    <row r="36" spans="2:20" x14ac:dyDescent="0.25">
      <c r="B36" s="37" t="s">
        <v>113</v>
      </c>
      <c r="C36" s="37"/>
      <c r="D36" s="37"/>
      <c r="E36" s="37"/>
      <c r="H36" s="37"/>
      <c r="I36" s="37"/>
      <c r="J36" s="37"/>
      <c r="K36" s="37"/>
      <c r="L36" s="37"/>
      <c r="M36" s="37"/>
      <c r="N36" s="37"/>
      <c r="O36" s="37"/>
      <c r="P36" s="37"/>
      <c r="Q36" s="37"/>
      <c r="R36" s="37"/>
      <c r="S36" s="37"/>
      <c r="T36" s="37"/>
    </row>
    <row r="37" spans="2:20" x14ac:dyDescent="0.25">
      <c r="B37" s="37" t="s">
        <v>114</v>
      </c>
      <c r="C37" s="37"/>
      <c r="D37" s="37"/>
      <c r="E37" s="37"/>
      <c r="H37" s="37"/>
      <c r="I37" s="37"/>
      <c r="J37" s="37"/>
      <c r="K37" s="37"/>
      <c r="L37" s="37"/>
      <c r="M37" s="37"/>
      <c r="N37" s="37"/>
      <c r="O37" s="37"/>
      <c r="P37" s="37"/>
      <c r="Q37" s="37"/>
      <c r="R37" s="37"/>
      <c r="S37" s="37"/>
      <c r="T37" s="37"/>
    </row>
    <row r="38" spans="2:20" x14ac:dyDescent="0.25">
      <c r="B38" s="37" t="s">
        <v>115</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3</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P_К1_42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116</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5" t="s">
        <v>9</v>
      </c>
      <c r="B21" s="241" t="s">
        <v>117</v>
      </c>
      <c r="C21" s="242"/>
      <c r="D21" s="241" t="s">
        <v>118</v>
      </c>
      <c r="E21" s="242"/>
      <c r="F21" s="248" t="s">
        <v>72</v>
      </c>
      <c r="G21" s="249"/>
      <c r="H21" s="249"/>
      <c r="I21" s="250"/>
      <c r="J21" s="245" t="s">
        <v>119</v>
      </c>
      <c r="K21" s="241" t="s">
        <v>120</v>
      </c>
      <c r="L21" s="242"/>
      <c r="M21" s="241" t="s">
        <v>121</v>
      </c>
      <c r="N21" s="242"/>
      <c r="O21" s="241" t="s">
        <v>122</v>
      </c>
      <c r="P21" s="242"/>
      <c r="Q21" s="241" t="s">
        <v>123</v>
      </c>
      <c r="R21" s="242"/>
      <c r="S21" s="245" t="s">
        <v>124</v>
      </c>
      <c r="T21" s="245" t="s">
        <v>125</v>
      </c>
      <c r="U21" s="245" t="s">
        <v>126</v>
      </c>
      <c r="V21" s="241" t="s">
        <v>127</v>
      </c>
      <c r="W21" s="242"/>
      <c r="X21" s="248" t="s">
        <v>95</v>
      </c>
      <c r="Y21" s="249"/>
      <c r="Z21" s="248" t="s">
        <v>96</v>
      </c>
      <c r="AA21" s="249"/>
    </row>
    <row r="22" spans="1:27" ht="216" customHeight="1" x14ac:dyDescent="0.25">
      <c r="A22" s="247"/>
      <c r="B22" s="243"/>
      <c r="C22" s="244"/>
      <c r="D22" s="243"/>
      <c r="E22" s="244"/>
      <c r="F22" s="248" t="s">
        <v>128</v>
      </c>
      <c r="G22" s="250"/>
      <c r="H22" s="248" t="s">
        <v>129</v>
      </c>
      <c r="I22" s="250"/>
      <c r="J22" s="246"/>
      <c r="K22" s="243"/>
      <c r="L22" s="244"/>
      <c r="M22" s="243"/>
      <c r="N22" s="244"/>
      <c r="O22" s="243"/>
      <c r="P22" s="244"/>
      <c r="Q22" s="243"/>
      <c r="R22" s="244"/>
      <c r="S22" s="246"/>
      <c r="T22" s="246"/>
      <c r="U22" s="246"/>
      <c r="V22" s="243"/>
      <c r="W22" s="244"/>
      <c r="X22" s="34" t="s">
        <v>97</v>
      </c>
      <c r="Y22" s="34" t="s">
        <v>98</v>
      </c>
      <c r="Z22" s="34" t="s">
        <v>99</v>
      </c>
      <c r="AA22" s="34" t="s">
        <v>100</v>
      </c>
    </row>
    <row r="23" spans="1:27" ht="60" customHeight="1" x14ac:dyDescent="0.25">
      <c r="A23" s="246"/>
      <c r="B23" s="41" t="s">
        <v>101</v>
      </c>
      <c r="C23" s="41" t="s">
        <v>102</v>
      </c>
      <c r="D23" s="41" t="s">
        <v>101</v>
      </c>
      <c r="E23" s="41" t="s">
        <v>102</v>
      </c>
      <c r="F23" s="41" t="s">
        <v>101</v>
      </c>
      <c r="G23" s="41" t="s">
        <v>102</v>
      </c>
      <c r="H23" s="41" t="s">
        <v>101</v>
      </c>
      <c r="I23" s="41" t="s">
        <v>102</v>
      </c>
      <c r="J23" s="41" t="s">
        <v>101</v>
      </c>
      <c r="K23" s="41" t="s">
        <v>101</v>
      </c>
      <c r="L23" s="41" t="s">
        <v>102</v>
      </c>
      <c r="M23" s="41" t="s">
        <v>101</v>
      </c>
      <c r="N23" s="41" t="s">
        <v>102</v>
      </c>
      <c r="O23" s="41" t="s">
        <v>101</v>
      </c>
      <c r="P23" s="41" t="s">
        <v>102</v>
      </c>
      <c r="Q23" s="41" t="s">
        <v>101</v>
      </c>
      <c r="R23" s="41" t="s">
        <v>102</v>
      </c>
      <c r="S23" s="41" t="s">
        <v>101</v>
      </c>
      <c r="T23" s="41" t="s">
        <v>101</v>
      </c>
      <c r="U23" s="41" t="s">
        <v>101</v>
      </c>
      <c r="V23" s="41" t="s">
        <v>101</v>
      </c>
      <c r="W23" s="41" t="s">
        <v>102</v>
      </c>
      <c r="X23" s="41" t="s">
        <v>101</v>
      </c>
      <c r="Y23" s="41" t="s">
        <v>101</v>
      </c>
      <c r="Z23" s="34" t="s">
        <v>101</v>
      </c>
      <c r="AA23" s="34" t="s">
        <v>101</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520</v>
      </c>
      <c r="B25" s="17" t="s">
        <v>103</v>
      </c>
      <c r="C25" s="17" t="s">
        <v>103</v>
      </c>
      <c r="D25" s="17" t="s">
        <v>103</v>
      </c>
      <c r="E25" s="17" t="s">
        <v>103</v>
      </c>
      <c r="F25" s="17" t="s">
        <v>103</v>
      </c>
      <c r="G25" s="17" t="s">
        <v>103</v>
      </c>
      <c r="H25" s="17" t="s">
        <v>103</v>
      </c>
      <c r="I25" s="17" t="s">
        <v>103</v>
      </c>
      <c r="J25" s="17" t="s">
        <v>103</v>
      </c>
      <c r="K25" s="17" t="s">
        <v>103</v>
      </c>
      <c r="L25" s="17" t="s">
        <v>103</v>
      </c>
      <c r="M25" s="17" t="s">
        <v>103</v>
      </c>
      <c r="N25" s="17" t="s">
        <v>103</v>
      </c>
      <c r="O25" s="17" t="s">
        <v>103</v>
      </c>
      <c r="P25" s="17" t="s">
        <v>103</v>
      </c>
      <c r="Q25" s="17" t="s">
        <v>103</v>
      </c>
      <c r="R25" s="17" t="s">
        <v>103</v>
      </c>
      <c r="S25" s="17" t="s">
        <v>103</v>
      </c>
      <c r="T25" s="17" t="s">
        <v>103</v>
      </c>
      <c r="U25" s="17" t="s">
        <v>103</v>
      </c>
      <c r="V25" s="17" t="s">
        <v>103</v>
      </c>
      <c r="W25" s="17" t="s">
        <v>103</v>
      </c>
      <c r="X25" s="17" t="s">
        <v>103</v>
      </c>
      <c r="Y25" s="17" t="s">
        <v>103</v>
      </c>
      <c r="Z25" s="17" t="s">
        <v>103</v>
      </c>
      <c r="AA25" s="17" t="s">
        <v>103</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election activeCell="C30" sqref="C30"/>
    </sheetView>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2025 год</v>
      </c>
      <c r="B5" s="253"/>
      <c r="C5" s="253"/>
    </row>
    <row r="6" spans="1:3" s="1" customFormat="1" ht="15.75" x14ac:dyDescent="0.2">
      <c r="A6" s="45"/>
      <c r="B6" s="45"/>
      <c r="C6" s="45"/>
    </row>
    <row r="7" spans="1:3" s="1" customFormat="1" ht="18.75" x14ac:dyDescent="0.2">
      <c r="A7" s="255" t="s">
        <v>130</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131</v>
      </c>
      <c r="B10" s="253"/>
      <c r="C10" s="253"/>
    </row>
    <row r="11" spans="1:3" s="1" customFormat="1" ht="15.75" x14ac:dyDescent="0.2">
      <c r="A11" s="45"/>
      <c r="B11" s="45"/>
      <c r="C11" s="45"/>
    </row>
    <row r="12" spans="1:3" s="1" customFormat="1" ht="18.75" x14ac:dyDescent="0.2">
      <c r="A12" s="256" t="str">
        <f>'1. паспорт местоположение'!$A$12</f>
        <v>P_К1_42</v>
      </c>
      <c r="B12" s="253"/>
      <c r="C12" s="253"/>
    </row>
    <row r="13" spans="1:3" s="1" customFormat="1" ht="15.75" x14ac:dyDescent="0.2">
      <c r="A13" s="253" t="s">
        <v>132</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v>
      </c>
      <c r="B15" s="252"/>
      <c r="C15" s="252"/>
    </row>
    <row r="16" spans="1:3" s="46" customFormat="1" ht="15.75" x14ac:dyDescent="0.2">
      <c r="A16" s="253" t="s">
        <v>133</v>
      </c>
      <c r="B16" s="253"/>
      <c r="C16" s="253"/>
    </row>
    <row r="17" spans="1:3" s="46" customFormat="1" ht="15.75" x14ac:dyDescent="0.2">
      <c r="A17" s="45"/>
      <c r="B17" s="45"/>
      <c r="C17" s="45"/>
    </row>
    <row r="18" spans="1:3" s="46" customFormat="1" ht="15.75" x14ac:dyDescent="0.2">
      <c r="A18" s="254" t="s">
        <v>134</v>
      </c>
      <c r="B18" s="253"/>
      <c r="C18" s="253"/>
    </row>
    <row r="19" spans="1:3" s="46" customFormat="1" ht="15.75" x14ac:dyDescent="0.2">
      <c r="A19" s="45"/>
      <c r="B19" s="45"/>
      <c r="C19" s="45"/>
    </row>
    <row r="20" spans="1:3" s="46" customFormat="1" ht="39.75" customHeight="1" x14ac:dyDescent="0.2">
      <c r="A20" s="47" t="s">
        <v>9</v>
      </c>
      <c r="B20" s="48" t="s">
        <v>10</v>
      </c>
      <c r="C20" s="25" t="s">
        <v>11</v>
      </c>
    </row>
    <row r="21" spans="1:3" s="46" customFormat="1" ht="16.5" customHeight="1" x14ac:dyDescent="0.2">
      <c r="A21" s="25">
        <v>1</v>
      </c>
      <c r="B21" s="48">
        <v>2</v>
      </c>
      <c r="C21" s="25">
        <v>3</v>
      </c>
    </row>
    <row r="22" spans="1:3" s="46" customFormat="1" ht="33.75" customHeight="1" x14ac:dyDescent="0.2">
      <c r="A22" s="49" t="s">
        <v>12</v>
      </c>
      <c r="B22" s="50" t="s">
        <v>135</v>
      </c>
      <c r="C22" s="25" t="s">
        <v>540</v>
      </c>
    </row>
    <row r="23" spans="1:3" ht="42.75" customHeight="1" x14ac:dyDescent="0.25">
      <c r="A23" s="49" t="s">
        <v>14</v>
      </c>
      <c r="B23" s="50" t="s">
        <v>136</v>
      </c>
      <c r="C23" s="25" t="s">
        <v>523</v>
      </c>
    </row>
    <row r="24" spans="1:3" ht="63" customHeight="1" x14ac:dyDescent="0.25">
      <c r="A24" s="49" t="s">
        <v>16</v>
      </c>
      <c r="B24" s="50" t="s">
        <v>137</v>
      </c>
      <c r="C24" s="25" t="s">
        <v>547</v>
      </c>
    </row>
    <row r="25" spans="1:3" ht="63" customHeight="1" x14ac:dyDescent="0.25">
      <c r="A25" s="49" t="s">
        <v>18</v>
      </c>
      <c r="B25" s="50" t="s">
        <v>138</v>
      </c>
      <c r="C25" s="25" t="s">
        <v>188</v>
      </c>
    </row>
    <row r="26" spans="1:3" ht="42.75" customHeight="1" x14ac:dyDescent="0.25">
      <c r="A26" s="49" t="s">
        <v>20</v>
      </c>
      <c r="B26" s="50" t="s">
        <v>139</v>
      </c>
      <c r="C26" s="25" t="s">
        <v>541</v>
      </c>
    </row>
    <row r="27" spans="1:3" ht="42.75" customHeight="1" x14ac:dyDescent="0.25">
      <c r="A27" s="49" t="s">
        <v>22</v>
      </c>
      <c r="B27" s="50" t="s">
        <v>140</v>
      </c>
      <c r="C27" s="25" t="s">
        <v>542</v>
      </c>
    </row>
    <row r="28" spans="1:3" ht="42.75" customHeight="1" x14ac:dyDescent="0.25">
      <c r="A28" s="49" t="s">
        <v>24</v>
      </c>
      <c r="B28" s="50" t="s">
        <v>141</v>
      </c>
      <c r="C28" s="25">
        <v>2024</v>
      </c>
    </row>
    <row r="29" spans="1:3" ht="42.75" customHeight="1" x14ac:dyDescent="0.25">
      <c r="A29" s="49" t="s">
        <v>26</v>
      </c>
      <c r="B29" s="47" t="s">
        <v>142</v>
      </c>
      <c r="C29" s="25">
        <v>2024</v>
      </c>
    </row>
    <row r="30" spans="1:3" ht="42.75" customHeight="1" x14ac:dyDescent="0.25">
      <c r="A30" s="49" t="s">
        <v>28</v>
      </c>
      <c r="B30" s="47" t="s">
        <v>143</v>
      </c>
      <c r="C30" s="25" t="s">
        <v>548</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2025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3</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5</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P_К1_42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6</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3"/>
      <c r="B13" s="233"/>
      <c r="C13" s="233"/>
      <c r="D13" s="233"/>
      <c r="E13" s="233"/>
      <c r="F13" s="233"/>
      <c r="G13" s="233"/>
      <c r="H13" s="233"/>
      <c r="I13" s="233"/>
      <c r="J13" s="233"/>
      <c r="K13" s="233"/>
      <c r="L13" s="233"/>
      <c r="M13" s="233"/>
      <c r="N13" s="233"/>
      <c r="O13" s="233"/>
      <c r="P13" s="233"/>
      <c r="Q13" s="233"/>
      <c r="R13" s="233"/>
      <c r="S13" s="233"/>
      <c r="T13" s="233"/>
      <c r="U13" s="233"/>
      <c r="V13" s="233"/>
      <c r="W13" s="233"/>
      <c r="X13" s="233"/>
      <c r="Y13" s="233"/>
      <c r="Z13" s="233"/>
      <c r="AA13" s="52"/>
      <c r="AB13" s="52"/>
    </row>
    <row r="14" spans="1:28" ht="33.75" customHeight="1" x14ac:dyDescent="0.25">
      <c r="A14" s="230"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7</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144</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145</v>
      </c>
      <c r="B23" s="258"/>
      <c r="C23" s="258"/>
      <c r="D23" s="258"/>
      <c r="E23" s="258"/>
      <c r="F23" s="258"/>
      <c r="G23" s="258"/>
      <c r="H23" s="258"/>
      <c r="I23" s="258"/>
      <c r="J23" s="258"/>
      <c r="K23" s="258"/>
      <c r="L23" s="259"/>
      <c r="M23" s="260" t="s">
        <v>146</v>
      </c>
      <c r="N23" s="260"/>
      <c r="O23" s="260"/>
      <c r="P23" s="260"/>
      <c r="Q23" s="260"/>
      <c r="R23" s="260"/>
      <c r="S23" s="260"/>
      <c r="T23" s="260"/>
      <c r="U23" s="260"/>
      <c r="V23" s="260"/>
      <c r="W23" s="260"/>
      <c r="X23" s="260"/>
      <c r="Y23" s="260"/>
      <c r="Z23" s="260"/>
    </row>
    <row r="24" spans="1:28" ht="151.5" customHeight="1" x14ac:dyDescent="0.25">
      <c r="A24" s="30" t="s">
        <v>147</v>
      </c>
      <c r="B24" s="55" t="s">
        <v>148</v>
      </c>
      <c r="C24" s="30" t="s">
        <v>149</v>
      </c>
      <c r="D24" s="30" t="s">
        <v>150</v>
      </c>
      <c r="E24" s="30" t="s">
        <v>151</v>
      </c>
      <c r="F24" s="30" t="s">
        <v>152</v>
      </c>
      <c r="G24" s="30" t="s">
        <v>153</v>
      </c>
      <c r="H24" s="30" t="s">
        <v>154</v>
      </c>
      <c r="I24" s="30" t="s">
        <v>155</v>
      </c>
      <c r="J24" s="30" t="s">
        <v>156</v>
      </c>
      <c r="K24" s="55" t="s">
        <v>157</v>
      </c>
      <c r="L24" s="55" t="s">
        <v>158</v>
      </c>
      <c r="M24" s="56" t="s">
        <v>159</v>
      </c>
      <c r="N24" s="55" t="s">
        <v>160</v>
      </c>
      <c r="O24" s="30" t="s">
        <v>161</v>
      </c>
      <c r="P24" s="30" t="s">
        <v>162</v>
      </c>
      <c r="Q24" s="30" t="s">
        <v>163</v>
      </c>
      <c r="R24" s="30" t="s">
        <v>154</v>
      </c>
      <c r="S24" s="30" t="s">
        <v>164</v>
      </c>
      <c r="T24" s="30" t="s">
        <v>165</v>
      </c>
      <c r="U24" s="30" t="s">
        <v>166</v>
      </c>
      <c r="V24" s="30" t="s">
        <v>163</v>
      </c>
      <c r="W24" s="57" t="s">
        <v>167</v>
      </c>
      <c r="X24" s="57" t="s">
        <v>168</v>
      </c>
      <c r="Y24" s="57" t="s">
        <v>169</v>
      </c>
      <c r="Z24" s="58" t="s">
        <v>170</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520</v>
      </c>
      <c r="B26" s="59" t="s">
        <v>103</v>
      </c>
      <c r="C26" s="59" t="s">
        <v>103</v>
      </c>
      <c r="D26" s="59" t="s">
        <v>103</v>
      </c>
      <c r="E26" s="59" t="s">
        <v>103</v>
      </c>
      <c r="F26" s="59" t="s">
        <v>103</v>
      </c>
      <c r="G26" s="59" t="s">
        <v>103</v>
      </c>
      <c r="H26" s="59" t="s">
        <v>103</v>
      </c>
      <c r="I26" s="59" t="s">
        <v>103</v>
      </c>
      <c r="J26" s="59" t="s">
        <v>103</v>
      </c>
      <c r="K26" s="59" t="s">
        <v>103</v>
      </c>
      <c r="L26" s="59" t="s">
        <v>103</v>
      </c>
      <c r="M26" s="59" t="s">
        <v>103</v>
      </c>
      <c r="N26" s="59" t="s">
        <v>103</v>
      </c>
      <c r="O26" s="59" t="s">
        <v>103</v>
      </c>
      <c r="P26" s="59" t="s">
        <v>103</v>
      </c>
      <c r="Q26" s="59" t="s">
        <v>103</v>
      </c>
      <c r="R26" s="59" t="s">
        <v>103</v>
      </c>
      <c r="S26" s="59" t="s">
        <v>103</v>
      </c>
      <c r="T26" s="59" t="s">
        <v>103</v>
      </c>
      <c r="U26" s="59" t="s">
        <v>103</v>
      </c>
      <c r="V26" s="59" t="s">
        <v>103</v>
      </c>
      <c r="W26" s="59" t="s">
        <v>103</v>
      </c>
      <c r="X26" s="59" t="s">
        <v>103</v>
      </c>
      <c r="Y26" s="59" t="s">
        <v>103</v>
      </c>
      <c r="Z26" s="59" t="s">
        <v>103</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2025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3</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5</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P_К1_42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6</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3"/>
      <c r="B14" s="233"/>
      <c r="C14" s="233"/>
      <c r="D14" s="233"/>
      <c r="E14" s="233"/>
      <c r="F14" s="233"/>
      <c r="G14" s="233"/>
      <c r="H14" s="233"/>
      <c r="I14" s="233"/>
      <c r="J14" s="233"/>
      <c r="K14" s="233"/>
      <c r="L14" s="233"/>
      <c r="M14" s="233"/>
      <c r="N14" s="233"/>
      <c r="O14" s="233"/>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7</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3"/>
      <c r="B17" s="233"/>
      <c r="C17" s="233"/>
      <c r="D17" s="233"/>
      <c r="E17" s="233"/>
      <c r="F17" s="233"/>
      <c r="G17" s="233"/>
      <c r="H17" s="233"/>
      <c r="I17" s="233"/>
      <c r="J17" s="233"/>
      <c r="K17" s="233"/>
      <c r="L17" s="233"/>
      <c r="M17" s="233"/>
      <c r="N17" s="233"/>
      <c r="O17" s="233"/>
      <c r="P17" s="12"/>
      <c r="Q17" s="12"/>
      <c r="R17" s="12"/>
      <c r="S17" s="12"/>
      <c r="T17" s="12"/>
      <c r="U17" s="12"/>
      <c r="V17" s="12"/>
      <c r="W17" s="12"/>
    </row>
    <row r="18" spans="1:26" s="13" customFormat="1" ht="91.5" customHeight="1" x14ac:dyDescent="0.2">
      <c r="A18" s="263" t="s">
        <v>171</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9</v>
      </c>
      <c r="B19" s="231" t="s">
        <v>172</v>
      </c>
      <c r="C19" s="231" t="s">
        <v>173</v>
      </c>
      <c r="D19" s="231" t="s">
        <v>174</v>
      </c>
      <c r="E19" s="264" t="s">
        <v>175</v>
      </c>
      <c r="F19" s="265"/>
      <c r="G19" s="265"/>
      <c r="H19" s="265"/>
      <c r="I19" s="266"/>
      <c r="J19" s="231" t="s">
        <v>176</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177</v>
      </c>
      <c r="F20" s="27" t="s">
        <v>178</v>
      </c>
      <c r="G20" s="27" t="s">
        <v>179</v>
      </c>
      <c r="H20" s="27" t="s">
        <v>180</v>
      </c>
      <c r="I20" s="27" t="s">
        <v>181</v>
      </c>
      <c r="J20" s="27" t="s">
        <v>182</v>
      </c>
      <c r="K20" s="27" t="s">
        <v>183</v>
      </c>
      <c r="L20" s="61" t="s">
        <v>184</v>
      </c>
      <c r="M20" s="62" t="s">
        <v>185</v>
      </c>
      <c r="N20" s="62" t="s">
        <v>186</v>
      </c>
      <c r="O20" s="62" t="s">
        <v>187</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188</v>
      </c>
      <c r="B22" s="63" t="s">
        <v>188</v>
      </c>
      <c r="C22" s="63" t="s">
        <v>188</v>
      </c>
      <c r="D22" s="63" t="s">
        <v>188</v>
      </c>
      <c r="E22" s="63" t="s">
        <v>188</v>
      </c>
      <c r="F22" s="63" t="s">
        <v>188</v>
      </c>
      <c r="G22" s="63" t="s">
        <v>188</v>
      </c>
      <c r="H22" s="63" t="s">
        <v>188</v>
      </c>
      <c r="I22" s="63" t="s">
        <v>188</v>
      </c>
      <c r="J22" s="63" t="s">
        <v>188</v>
      </c>
      <c r="K22" s="63" t="s">
        <v>188</v>
      </c>
      <c r="L22" s="63" t="s">
        <v>188</v>
      </c>
      <c r="M22" s="63" t="s">
        <v>188</v>
      </c>
      <c r="N22" s="63" t="s">
        <v>188</v>
      </c>
      <c r="O22" s="63" t="s">
        <v>188</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2025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3</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5</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P_К1_42</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6</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7</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189</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190</v>
      </c>
      <c r="B24" s="71" t="s">
        <v>191</v>
      </c>
      <c r="C24" s="72"/>
      <c r="T24" s="73"/>
    </row>
    <row r="25" spans="1:20" ht="12.75" customHeight="1" x14ac:dyDescent="0.25">
      <c r="A25" s="74" t="s">
        <v>192</v>
      </c>
      <c r="B25" s="75">
        <v>428025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193</v>
      </c>
      <c r="B26" s="75">
        <f>SUM(B58:R58)</f>
        <v>4171.7923830000027</v>
      </c>
      <c r="C26" s="46"/>
      <c r="D26" s="267" t="s">
        <v>194</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195</v>
      </c>
      <c r="B27" s="75">
        <v>35</v>
      </c>
      <c r="C27" s="46"/>
      <c r="D27" s="267" t="s">
        <v>196</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197</v>
      </c>
      <c r="B28" s="75">
        <v>1</v>
      </c>
      <c r="C28" s="46"/>
      <c r="D28" s="268" t="s">
        <v>198</v>
      </c>
      <c r="E28" s="268"/>
      <c r="F28" s="268"/>
      <c r="G28" s="80">
        <f>IFERROR(IF(B92=0,0,INDEX(A1:W100,86,MATCH(B92+15,45:45,0))),0)</f>
        <v>18341093.764466874</v>
      </c>
      <c r="H28" s="81"/>
      <c r="I28" s="81"/>
      <c r="J28" s="81"/>
      <c r="K28" s="81"/>
      <c r="L28" s="81"/>
      <c r="M28" s="81"/>
      <c r="N28" s="81"/>
      <c r="O28" s="81"/>
      <c r="P28" s="81"/>
      <c r="Q28" s="81"/>
      <c r="R28" s="81"/>
      <c r="T28" s="73"/>
    </row>
    <row r="29" spans="1:20" ht="17.25" customHeight="1" x14ac:dyDescent="0.25">
      <c r="A29" s="74" t="s">
        <v>199</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200</v>
      </c>
      <c r="B30" s="84">
        <v>10</v>
      </c>
      <c r="C30" s="46"/>
      <c r="T30" s="73"/>
    </row>
    <row r="31" spans="1:20" ht="17.25" customHeight="1" x14ac:dyDescent="0.25">
      <c r="A31" s="74" t="s">
        <v>201</v>
      </c>
      <c r="B31" s="75" t="s">
        <v>202</v>
      </c>
      <c r="C31" s="46"/>
      <c r="D31" s="83"/>
      <c r="E31" s="83"/>
      <c r="F31" s="83"/>
      <c r="G31" s="83"/>
      <c r="H31" s="83"/>
      <c r="I31" s="83"/>
      <c r="J31" s="83"/>
      <c r="K31" s="83"/>
      <c r="L31" s="83"/>
      <c r="M31" s="83"/>
      <c r="N31" s="83"/>
      <c r="O31" s="83"/>
      <c r="P31" s="83"/>
      <c r="Q31" s="83"/>
      <c r="R31" s="83"/>
      <c r="S31" s="83"/>
      <c r="T31" s="73"/>
    </row>
    <row r="32" spans="1:20" ht="17.25" customHeight="1" x14ac:dyDescent="0.25">
      <c r="A32" s="74" t="s">
        <v>203</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204</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205</v>
      </c>
      <c r="B34" s="75" t="s">
        <v>206</v>
      </c>
      <c r="C34" s="46"/>
      <c r="D34" s="46"/>
      <c r="E34" s="46"/>
      <c r="F34" s="46"/>
      <c r="G34" s="46"/>
      <c r="H34" s="46"/>
      <c r="I34" s="46"/>
      <c r="J34" s="46"/>
      <c r="K34" s="46"/>
      <c r="L34" s="46"/>
      <c r="M34" s="46"/>
      <c r="N34" s="46"/>
      <c r="O34" s="46"/>
      <c r="P34" s="46"/>
      <c r="Q34" s="46"/>
      <c r="R34" s="46"/>
      <c r="S34" s="46"/>
      <c r="T34" s="73"/>
    </row>
    <row r="35" spans="1:23" ht="17.25" customHeight="1" x14ac:dyDescent="0.25">
      <c r="A35" s="74" t="s">
        <v>207</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208</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209</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210</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211</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212</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213</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214</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215</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216</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217</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218</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219</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220</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221</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222</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223</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224</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225</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226</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227</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228</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229</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230</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231</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232</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233</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234</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235</v>
      </c>
      <c r="B65" s="109">
        <f t="shared" ref="B65:W65" si="10">IF(AND(B45&gt;$B$92,B45&lt;=$B$92+$B$27),$B$25/$B$27,0)</f>
        <v>0</v>
      </c>
      <c r="C65" s="109">
        <f t="shared" si="10"/>
        <v>0</v>
      </c>
      <c r="D65" s="109">
        <f t="shared" si="10"/>
        <v>12229.285714285714</v>
      </c>
      <c r="E65" s="109">
        <f t="shared" si="10"/>
        <v>12229.285714285714</v>
      </c>
      <c r="F65" s="109">
        <f t="shared" si="10"/>
        <v>12229.285714285714</v>
      </c>
      <c r="G65" s="109">
        <f t="shared" si="10"/>
        <v>12229.285714285714</v>
      </c>
      <c r="H65" s="109">
        <f t="shared" si="10"/>
        <v>12229.285714285714</v>
      </c>
      <c r="I65" s="109">
        <f t="shared" si="10"/>
        <v>12229.285714285714</v>
      </c>
      <c r="J65" s="109">
        <f t="shared" si="10"/>
        <v>12229.285714285714</v>
      </c>
      <c r="K65" s="109">
        <f t="shared" si="10"/>
        <v>12229.285714285714</v>
      </c>
      <c r="L65" s="109">
        <f t="shared" si="10"/>
        <v>12229.285714285714</v>
      </c>
      <c r="M65" s="109">
        <f t="shared" si="10"/>
        <v>12229.285714285714</v>
      </c>
      <c r="N65" s="109">
        <f t="shared" si="10"/>
        <v>12229.285714285714</v>
      </c>
      <c r="O65" s="109">
        <f t="shared" si="10"/>
        <v>12229.285714285714</v>
      </c>
      <c r="P65" s="109">
        <f t="shared" si="10"/>
        <v>12229.285714285714</v>
      </c>
      <c r="Q65" s="109">
        <f t="shared" si="10"/>
        <v>12229.285714285714</v>
      </c>
      <c r="R65" s="109">
        <f t="shared" si="10"/>
        <v>12229.285714285714</v>
      </c>
      <c r="S65" s="109">
        <f t="shared" si="10"/>
        <v>12229.285714285714</v>
      </c>
      <c r="T65" s="109">
        <f t="shared" si="10"/>
        <v>12229.285714285714</v>
      </c>
      <c r="U65" s="109">
        <f t="shared" si="10"/>
        <v>12229.285714285714</v>
      </c>
      <c r="V65" s="109">
        <f t="shared" si="10"/>
        <v>12229.285714285714</v>
      </c>
      <c r="W65" s="109">
        <f t="shared" si="10"/>
        <v>12229.285714285714</v>
      </c>
    </row>
    <row r="66" spans="1:23" ht="11.25" customHeight="1" x14ac:dyDescent="0.25">
      <c r="A66" s="74" t="s">
        <v>236</v>
      </c>
      <c r="B66" s="109">
        <f>IF(AND(B45&gt;$B$92,B45&lt;=$B$92+$B$27),B65,0)</f>
        <v>0</v>
      </c>
      <c r="C66" s="109">
        <f t="shared" ref="C66:W66" si="11">IF(AND(C45&gt;$B$92,C45&lt;=$B$92+$B$27),C65+B66,0)</f>
        <v>0</v>
      </c>
      <c r="D66" s="109">
        <f t="shared" si="11"/>
        <v>12229.285714285714</v>
      </c>
      <c r="E66" s="109">
        <f t="shared" si="11"/>
        <v>24458.571428571428</v>
      </c>
      <c r="F66" s="109">
        <f t="shared" si="11"/>
        <v>36687.857142857145</v>
      </c>
      <c r="G66" s="109">
        <f t="shared" si="11"/>
        <v>48917.142857142855</v>
      </c>
      <c r="H66" s="109">
        <f t="shared" si="11"/>
        <v>61146.428571428565</v>
      </c>
      <c r="I66" s="109">
        <f t="shared" si="11"/>
        <v>73375.714285714275</v>
      </c>
      <c r="J66" s="109">
        <f t="shared" si="11"/>
        <v>85604.999999999985</v>
      </c>
      <c r="K66" s="109">
        <f t="shared" si="11"/>
        <v>97834.285714285696</v>
      </c>
      <c r="L66" s="109">
        <f t="shared" si="11"/>
        <v>110063.57142857141</v>
      </c>
      <c r="M66" s="109">
        <f t="shared" si="11"/>
        <v>122292.85714285712</v>
      </c>
      <c r="N66" s="109">
        <f t="shared" si="11"/>
        <v>134522.14285714284</v>
      </c>
      <c r="O66" s="109">
        <f t="shared" si="11"/>
        <v>146751.42857142855</v>
      </c>
      <c r="P66" s="109">
        <f t="shared" si="11"/>
        <v>158980.71428571426</v>
      </c>
      <c r="Q66" s="109">
        <f t="shared" si="11"/>
        <v>171209.99999999997</v>
      </c>
      <c r="R66" s="109">
        <f t="shared" si="11"/>
        <v>183439.28571428568</v>
      </c>
      <c r="S66" s="109">
        <f t="shared" si="11"/>
        <v>195668.57142857139</v>
      </c>
      <c r="T66" s="109">
        <f t="shared" si="11"/>
        <v>207897.8571428571</v>
      </c>
      <c r="U66" s="109">
        <f t="shared" si="11"/>
        <v>220127.14285714281</v>
      </c>
      <c r="V66" s="109">
        <f t="shared" si="11"/>
        <v>232356.42857142852</v>
      </c>
      <c r="W66" s="109">
        <f t="shared" si="11"/>
        <v>244585.71428571423</v>
      </c>
    </row>
    <row r="67" spans="1:23" ht="25.5" customHeight="1" x14ac:dyDescent="0.25">
      <c r="A67" s="110" t="s">
        <v>237</v>
      </c>
      <c r="B67" s="106">
        <f t="shared" ref="B67:W67" si="12">B64-B65</f>
        <v>0</v>
      </c>
      <c r="C67" s="106">
        <f t="shared" si="12"/>
        <v>1867174.4212495829</v>
      </c>
      <c r="D67" s="106">
        <f>D64-D65</f>
        <v>1985801.3387484043</v>
      </c>
      <c r="E67" s="106">
        <f t="shared" si="12"/>
        <v>2181527.2731176834</v>
      </c>
      <c r="F67" s="106">
        <f t="shared" si="12"/>
        <v>2396727.5509203379</v>
      </c>
      <c r="G67" s="106">
        <f t="shared" si="12"/>
        <v>2633367.3360278565</v>
      </c>
      <c r="H67" s="106">
        <f t="shared" si="12"/>
        <v>2893612.5098235393</v>
      </c>
      <c r="I67" s="106">
        <f t="shared" si="12"/>
        <v>3179850.381379263</v>
      </c>
      <c r="J67" s="106">
        <f t="shared" si="12"/>
        <v>3494712.5524720214</v>
      </c>
      <c r="K67" s="106">
        <f t="shared" si="12"/>
        <v>3841100.1631691391</v>
      </c>
      <c r="L67" s="106">
        <f t="shared" si="12"/>
        <v>4222211.7674853858</v>
      </c>
      <c r="M67" s="106">
        <f t="shared" si="12"/>
        <v>4641574.114904182</v>
      </c>
      <c r="N67" s="106">
        <f t="shared" si="12"/>
        <v>5103076.1426257538</v>
      </c>
      <c r="O67" s="106">
        <f t="shared" si="12"/>
        <v>5611006.5155523829</v>
      </c>
      <c r="P67" s="106">
        <f t="shared" si="12"/>
        <v>6170095.0865719961</v>
      </c>
      <c r="Q67" s="106">
        <f t="shared" si="12"/>
        <v>6785558.6890172232</v>
      </c>
      <c r="R67" s="106">
        <f t="shared" si="12"/>
        <v>7463151.7166580595</v>
      </c>
      <c r="S67" s="106">
        <f t="shared" si="12"/>
        <v>8209221.994674772</v>
      </c>
      <c r="T67" s="106">
        <f t="shared" si="12"/>
        <v>9030772.4982433375</v>
      </c>
      <c r="U67" s="106">
        <f t="shared" si="12"/>
        <v>9935529.5341905691</v>
      </c>
      <c r="V67" s="106">
        <f t="shared" si="12"/>
        <v>10932018.066239318</v>
      </c>
      <c r="W67" s="106">
        <f t="shared" si="12"/>
        <v>12029644.93632987</v>
      </c>
    </row>
    <row r="68" spans="1:23" ht="12" customHeight="1" x14ac:dyDescent="0.25">
      <c r="A68" s="74" t="s">
        <v>238</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239</v>
      </c>
      <c r="B69" s="105">
        <f>B67+B68</f>
        <v>0</v>
      </c>
      <c r="C69" s="105">
        <f>C67+C68</f>
        <v>1867174.4212495829</v>
      </c>
      <c r="D69" s="105">
        <f>D67+D68</f>
        <v>1985801.3387484043</v>
      </c>
      <c r="E69" s="105">
        <f>E67+E68</f>
        <v>2181527.2731176834</v>
      </c>
      <c r="F69" s="105">
        <f t="shared" ref="F69:W69" si="14">F67-F68</f>
        <v>2396727.5509203379</v>
      </c>
      <c r="G69" s="105">
        <f t="shared" si="14"/>
        <v>2633367.3360278565</v>
      </c>
      <c r="H69" s="105">
        <f t="shared" si="14"/>
        <v>2893612.5098235393</v>
      </c>
      <c r="I69" s="105">
        <f t="shared" si="14"/>
        <v>3179850.381379263</v>
      </c>
      <c r="J69" s="105">
        <f t="shared" si="14"/>
        <v>3494712.5524720214</v>
      </c>
      <c r="K69" s="105">
        <f t="shared" si="14"/>
        <v>3841100.1631691391</v>
      </c>
      <c r="L69" s="105">
        <f t="shared" si="14"/>
        <v>4222211.7674853858</v>
      </c>
      <c r="M69" s="105">
        <f t="shared" si="14"/>
        <v>4641574.114904182</v>
      </c>
      <c r="N69" s="105">
        <f t="shared" si="14"/>
        <v>5103076.1426257538</v>
      </c>
      <c r="O69" s="105">
        <f t="shared" si="14"/>
        <v>5611006.5155523829</v>
      </c>
      <c r="P69" s="105">
        <f t="shared" si="14"/>
        <v>6170095.0865719961</v>
      </c>
      <c r="Q69" s="105">
        <f t="shared" si="14"/>
        <v>6785558.6890172232</v>
      </c>
      <c r="R69" s="105">
        <f t="shared" si="14"/>
        <v>7463151.7166580595</v>
      </c>
      <c r="S69" s="105">
        <f t="shared" si="14"/>
        <v>8209221.994674772</v>
      </c>
      <c r="T69" s="105">
        <f t="shared" si="14"/>
        <v>9030772.4982433375</v>
      </c>
      <c r="U69" s="105">
        <f t="shared" si="14"/>
        <v>9935529.5341905691</v>
      </c>
      <c r="V69" s="105">
        <f t="shared" si="14"/>
        <v>10932018.066239318</v>
      </c>
      <c r="W69" s="105">
        <f t="shared" si="14"/>
        <v>12029644.93632987</v>
      </c>
    </row>
    <row r="70" spans="1:23" ht="12" customHeight="1" x14ac:dyDescent="0.25">
      <c r="A70" s="74" t="s">
        <v>207</v>
      </c>
      <c r="B70" s="102">
        <f t="shared" ref="B70:W70" si="15">-IF(B69&gt;0, B69*$B$35, 0)</f>
        <v>0</v>
      </c>
      <c r="C70" s="102">
        <f t="shared" si="15"/>
        <v>-373434.88424991659</v>
      </c>
      <c r="D70" s="102">
        <f t="shared" si="15"/>
        <v>-397160.2677496809</v>
      </c>
      <c r="E70" s="102">
        <f t="shared" si="15"/>
        <v>-436305.45462353667</v>
      </c>
      <c r="F70" s="102">
        <f t="shared" si="15"/>
        <v>-479345.51018406759</v>
      </c>
      <c r="G70" s="102">
        <f t="shared" si="15"/>
        <v>-526673.46720557136</v>
      </c>
      <c r="H70" s="102">
        <f t="shared" si="15"/>
        <v>-578722.50196470786</v>
      </c>
      <c r="I70" s="102">
        <f t="shared" si="15"/>
        <v>-635970.07627585263</v>
      </c>
      <c r="J70" s="102">
        <f t="shared" si="15"/>
        <v>-698942.51049440436</v>
      </c>
      <c r="K70" s="102">
        <f t="shared" si="15"/>
        <v>-768220.03263382788</v>
      </c>
      <c r="L70" s="102">
        <f t="shared" si="15"/>
        <v>-844442.35349707725</v>
      </c>
      <c r="M70" s="102">
        <f t="shared" si="15"/>
        <v>-928314.8229808365</v>
      </c>
      <c r="N70" s="102">
        <f t="shared" si="15"/>
        <v>-1020615.2285251508</v>
      </c>
      <c r="O70" s="102">
        <f t="shared" si="15"/>
        <v>-1122201.3031104766</v>
      </c>
      <c r="P70" s="102">
        <f t="shared" si="15"/>
        <v>-1234019.0173143994</v>
      </c>
      <c r="Q70" s="102">
        <f t="shared" si="15"/>
        <v>-1357111.7378034447</v>
      </c>
      <c r="R70" s="102">
        <f t="shared" si="15"/>
        <v>-1492630.3433316119</v>
      </c>
      <c r="S70" s="102">
        <f t="shared" si="15"/>
        <v>-1641844.3989349545</v>
      </c>
      <c r="T70" s="102">
        <f t="shared" si="15"/>
        <v>-1806154.4996486676</v>
      </c>
      <c r="U70" s="102">
        <f t="shared" si="15"/>
        <v>-1987105.9068381139</v>
      </c>
      <c r="V70" s="102">
        <f t="shared" si="15"/>
        <v>-2186403.6132478635</v>
      </c>
      <c r="W70" s="102">
        <f t="shared" si="15"/>
        <v>-2405928.9872659738</v>
      </c>
    </row>
    <row r="71" spans="1:23" ht="12.75" customHeight="1" thickBot="1" x14ac:dyDescent="0.3">
      <c r="A71" s="111" t="s">
        <v>240</v>
      </c>
      <c r="B71" s="112">
        <f t="shared" ref="B71:W71" si="16">B69+B70</f>
        <v>0</v>
      </c>
      <c r="C71" s="112">
        <f>C69+C70</f>
        <v>1493739.5369996664</v>
      </c>
      <c r="D71" s="112">
        <f t="shared" si="16"/>
        <v>1588641.0709987234</v>
      </c>
      <c r="E71" s="112">
        <f t="shared" si="16"/>
        <v>1745221.8184941467</v>
      </c>
      <c r="F71" s="112">
        <f t="shared" si="16"/>
        <v>1917382.0407362704</v>
      </c>
      <c r="G71" s="112">
        <f t="shared" si="16"/>
        <v>2106693.868822285</v>
      </c>
      <c r="H71" s="112">
        <f t="shared" si="16"/>
        <v>2314890.0078588314</v>
      </c>
      <c r="I71" s="112">
        <f t="shared" si="16"/>
        <v>2543880.3051034105</v>
      </c>
      <c r="J71" s="112">
        <f t="shared" si="16"/>
        <v>2795770.041977617</v>
      </c>
      <c r="K71" s="112">
        <f t="shared" si="16"/>
        <v>3072880.1305353111</v>
      </c>
      <c r="L71" s="112">
        <f t="shared" si="16"/>
        <v>3377769.4139883085</v>
      </c>
      <c r="M71" s="112">
        <f t="shared" si="16"/>
        <v>3713259.2919233455</v>
      </c>
      <c r="N71" s="112">
        <f t="shared" si="16"/>
        <v>4082460.9141006032</v>
      </c>
      <c r="O71" s="112">
        <f t="shared" si="16"/>
        <v>4488805.2124419063</v>
      </c>
      <c r="P71" s="112">
        <f t="shared" si="16"/>
        <v>4936076.0692575965</v>
      </c>
      <c r="Q71" s="112">
        <f t="shared" si="16"/>
        <v>5428446.9512137789</v>
      </c>
      <c r="R71" s="112">
        <f t="shared" si="16"/>
        <v>5970521.3733264478</v>
      </c>
      <c r="S71" s="112">
        <f t="shared" si="16"/>
        <v>6567377.5957398172</v>
      </c>
      <c r="T71" s="112">
        <f t="shared" si="16"/>
        <v>7224617.9985946696</v>
      </c>
      <c r="U71" s="112">
        <f t="shared" si="16"/>
        <v>7948423.6273524556</v>
      </c>
      <c r="V71" s="112">
        <f t="shared" si="16"/>
        <v>8745614.4529914539</v>
      </c>
      <c r="W71" s="112">
        <f t="shared" si="16"/>
        <v>9623715.9490638953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241</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237</v>
      </c>
      <c r="B74" s="106">
        <f t="shared" ref="B74:W74" si="18">B67</f>
        <v>0</v>
      </c>
      <c r="C74" s="106">
        <f t="shared" si="18"/>
        <v>1867174.4212495829</v>
      </c>
      <c r="D74" s="106">
        <f t="shared" si="18"/>
        <v>1985801.3387484043</v>
      </c>
      <c r="E74" s="106">
        <f t="shared" si="18"/>
        <v>2181527.2731176834</v>
      </c>
      <c r="F74" s="106">
        <f t="shared" si="18"/>
        <v>2396727.5509203379</v>
      </c>
      <c r="G74" s="106">
        <f t="shared" si="18"/>
        <v>2633367.3360278565</v>
      </c>
      <c r="H74" s="106">
        <f t="shared" si="18"/>
        <v>2893612.5098235393</v>
      </c>
      <c r="I74" s="106">
        <f t="shared" si="18"/>
        <v>3179850.381379263</v>
      </c>
      <c r="J74" s="106">
        <f t="shared" si="18"/>
        <v>3494712.5524720214</v>
      </c>
      <c r="K74" s="106">
        <f t="shared" si="18"/>
        <v>3841100.1631691391</v>
      </c>
      <c r="L74" s="106">
        <f t="shared" si="18"/>
        <v>4222211.7674853858</v>
      </c>
      <c r="M74" s="106">
        <f t="shared" si="18"/>
        <v>4641574.114904182</v>
      </c>
      <c r="N74" s="106">
        <f t="shared" si="18"/>
        <v>5103076.1426257538</v>
      </c>
      <c r="O74" s="106">
        <f t="shared" si="18"/>
        <v>5611006.5155523829</v>
      </c>
      <c r="P74" s="106">
        <f t="shared" si="18"/>
        <v>6170095.0865719961</v>
      </c>
      <c r="Q74" s="106">
        <f t="shared" si="18"/>
        <v>6785558.6890172232</v>
      </c>
      <c r="R74" s="106">
        <f t="shared" si="18"/>
        <v>7463151.7166580595</v>
      </c>
      <c r="S74" s="106">
        <f t="shared" si="18"/>
        <v>8209221.994674772</v>
      </c>
      <c r="T74" s="106">
        <f t="shared" si="18"/>
        <v>9030772.4982433375</v>
      </c>
      <c r="U74" s="106">
        <f t="shared" si="18"/>
        <v>9935529.5341905691</v>
      </c>
      <c r="V74" s="106">
        <f t="shared" si="18"/>
        <v>10932018.066239318</v>
      </c>
      <c r="W74" s="106">
        <f t="shared" si="18"/>
        <v>12029644.93632987</v>
      </c>
    </row>
    <row r="75" spans="1:23" ht="12" customHeight="1" x14ac:dyDescent="0.25">
      <c r="A75" s="74" t="s">
        <v>235</v>
      </c>
      <c r="B75" s="102">
        <f t="shared" ref="B75:W75" si="19">B65</f>
        <v>0</v>
      </c>
      <c r="C75" s="102">
        <f t="shared" si="19"/>
        <v>0</v>
      </c>
      <c r="D75" s="102">
        <f t="shared" si="19"/>
        <v>12229.285714285714</v>
      </c>
      <c r="E75" s="102">
        <f t="shared" si="19"/>
        <v>12229.285714285714</v>
      </c>
      <c r="F75" s="102">
        <f t="shared" si="19"/>
        <v>12229.285714285714</v>
      </c>
      <c r="G75" s="102">
        <f t="shared" si="19"/>
        <v>12229.285714285714</v>
      </c>
      <c r="H75" s="102">
        <f t="shared" si="19"/>
        <v>12229.285714285714</v>
      </c>
      <c r="I75" s="102">
        <f t="shared" si="19"/>
        <v>12229.285714285714</v>
      </c>
      <c r="J75" s="102">
        <f t="shared" si="19"/>
        <v>12229.285714285714</v>
      </c>
      <c r="K75" s="102">
        <f t="shared" si="19"/>
        <v>12229.285714285714</v>
      </c>
      <c r="L75" s="102">
        <f t="shared" si="19"/>
        <v>12229.285714285714</v>
      </c>
      <c r="M75" s="102">
        <f t="shared" si="19"/>
        <v>12229.285714285714</v>
      </c>
      <c r="N75" s="102">
        <f t="shared" si="19"/>
        <v>12229.285714285714</v>
      </c>
      <c r="O75" s="102">
        <f t="shared" si="19"/>
        <v>12229.285714285714</v>
      </c>
      <c r="P75" s="102">
        <f t="shared" si="19"/>
        <v>12229.285714285714</v>
      </c>
      <c r="Q75" s="102">
        <f t="shared" si="19"/>
        <v>12229.285714285714</v>
      </c>
      <c r="R75" s="102">
        <f t="shared" si="19"/>
        <v>12229.285714285714</v>
      </c>
      <c r="S75" s="102">
        <f t="shared" si="19"/>
        <v>12229.285714285714</v>
      </c>
      <c r="T75" s="102">
        <f t="shared" si="19"/>
        <v>12229.285714285714</v>
      </c>
      <c r="U75" s="102">
        <f t="shared" si="19"/>
        <v>12229.285714285714</v>
      </c>
      <c r="V75" s="102">
        <f t="shared" si="19"/>
        <v>12229.285714285714</v>
      </c>
      <c r="W75" s="102">
        <f t="shared" si="19"/>
        <v>12229.285714285714</v>
      </c>
    </row>
    <row r="76" spans="1:23" ht="12" customHeight="1" x14ac:dyDescent="0.25">
      <c r="A76" s="74" t="s">
        <v>238</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207</v>
      </c>
      <c r="B77" s="109">
        <f>IF(SUM($B$70:B70),0,SUM($B$70:B70))</f>
        <v>0</v>
      </c>
      <c r="C77" s="109">
        <f>IF(SUM($B$70:C70)+SUM($B$77:B77)&gt;0,0,SUM($B$70:C70)-SUM($B$77:B77))</f>
        <v>-373434.88424991659</v>
      </c>
      <c r="D77" s="109">
        <f>IF(SUM($B$70:D70)+SUM($B$77:C77)&gt;0,0,SUM($B$70:D70)-SUM($B$77:C77))</f>
        <v>-397160.26774968085</v>
      </c>
      <c r="E77" s="109">
        <f>IF(SUM($B$70:E70)+SUM($B$77:D77)&gt;0,0,SUM($B$70:E70)-SUM($B$77:D77))</f>
        <v>-436305.45462353667</v>
      </c>
      <c r="F77" s="109">
        <f>IF(SUM($B$70:F70)+SUM($B$77:E77)&gt;0,0,SUM($B$70:F70)-SUM($B$77:E77))</f>
        <v>-479345.51018406753</v>
      </c>
      <c r="G77" s="109">
        <f>IF(SUM($B$70:G70)+SUM($B$77:F77)&gt;0,0,SUM($B$70:G70)-SUM($B$77:F77))</f>
        <v>-526673.46720557124</v>
      </c>
      <c r="H77" s="109">
        <f>IF(SUM($B$70:H70)+SUM($B$77:G77)&gt;0,0,SUM($B$70:H70)-SUM($B$77:G77))</f>
        <v>-578722.50196470786</v>
      </c>
      <c r="I77" s="109">
        <f>IF(SUM($B$70:I70)+SUM($B$77:H77)&gt;0,0,SUM($B$70:I70)-SUM($B$77:H77))</f>
        <v>-635970.07627585251</v>
      </c>
      <c r="J77" s="109">
        <f>IF(SUM($B$70:J70)+SUM($B$77:I77)&gt;0,0,SUM($B$70:J70)-SUM($B$77:I77))</f>
        <v>-698942.51049440447</v>
      </c>
      <c r="K77" s="109">
        <f>IF(SUM($B$70:K70)+SUM($B$77:J77)&gt;0,0,SUM($B$70:K70)-SUM($B$77:J77))</f>
        <v>-768220.032633828</v>
      </c>
      <c r="L77" s="109">
        <f>IF(SUM($B$70:L70)+SUM($B$77:K77)&gt;0,0,SUM($B$70:L70)-SUM($B$77:K77))</f>
        <v>-844442.35349707771</v>
      </c>
      <c r="M77" s="109">
        <f>IF(SUM($B$70:M70)+SUM($B$77:L77)&gt;0,0,SUM($B$70:M70)-SUM($B$77:L77))</f>
        <v>-928314.82298083603</v>
      </c>
      <c r="N77" s="109">
        <f>IF(SUM($B$70:N70)+SUM($B$77:M77)&gt;0,0,SUM($B$70:N70)-SUM($B$77:M77))</f>
        <v>-1020615.2285251506</v>
      </c>
      <c r="O77" s="109">
        <f>IF(SUM($B$70:O70)+SUM($B$77:N77)&gt;0,0,SUM($B$70:O70)-SUM($B$77:N77))</f>
        <v>-1122201.3031104766</v>
      </c>
      <c r="P77" s="109">
        <f>IF(SUM($B$70:P70)+SUM($B$77:O77)&gt;0,0,SUM($B$70:P70)-SUM($B$77:O77))</f>
        <v>-1234019.0173143987</v>
      </c>
      <c r="Q77" s="109">
        <f>IF(SUM($B$70:Q70)+SUM($B$77:P77)&gt;0,0,SUM($B$70:Q70)-SUM($B$77:P77))</f>
        <v>-1357111.7378034443</v>
      </c>
      <c r="R77" s="109">
        <f>IF(SUM($B$70:R70)+SUM($B$77:Q77)&gt;0,0,SUM($B$70:R70)-SUM($B$77:Q77))</f>
        <v>-1492630.3433316126</v>
      </c>
      <c r="S77" s="109">
        <f>IF(SUM($B$70:S70)+SUM($B$77:R77)&gt;0,0,SUM($B$70:S70)-SUM($B$77:R77))</f>
        <v>-1641844.3989349548</v>
      </c>
      <c r="T77" s="109">
        <f>IF(SUM($B$70:T70)+SUM($B$77:S77)&gt;0,0,SUM($B$70:T70)-SUM($B$77:S77))</f>
        <v>-1806154.4996486679</v>
      </c>
      <c r="U77" s="109">
        <f>IF(SUM($B$70:U70)+SUM($B$77:T77)&gt;0,0,SUM($B$70:U70)-SUM($B$77:T77))</f>
        <v>-1987105.9068381134</v>
      </c>
      <c r="V77" s="109">
        <f>IF(SUM($B$70:V70)+SUM($B$77:U77)&gt;0,0,SUM($B$70:V70)-SUM($B$77:U77))</f>
        <v>-2186403.6132478639</v>
      </c>
      <c r="W77" s="109">
        <f>IF(SUM($B$70:W70)+SUM($B$77:V77)&gt;0,0,SUM($B$70:W70)-SUM($B$77:V77))</f>
        <v>-2405928.9872659743</v>
      </c>
    </row>
    <row r="78" spans="1:23" ht="12" customHeight="1" x14ac:dyDescent="0.25">
      <c r="A78" s="74" t="s">
        <v>242</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243</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244</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245</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246</v>
      </c>
      <c r="B82" s="106">
        <f t="shared" ref="B82:W82" si="24">SUM(B74:B77,B79:B81)</f>
        <v>0</v>
      </c>
      <c r="C82" s="106">
        <f>SUM(C74:C77,C79:C81)</f>
        <v>977375.2548747079</v>
      </c>
      <c r="D82" s="106">
        <f t="shared" si="24"/>
        <v>1587749.8450372224</v>
      </c>
      <c r="E82" s="106">
        <f t="shared" si="24"/>
        <v>1737879.5221151127</v>
      </c>
      <c r="F82" s="106">
        <f t="shared" si="24"/>
        <v>1908092.3100138989</v>
      </c>
      <c r="G82" s="106">
        <f t="shared" si="24"/>
        <v>2095260.1873694274</v>
      </c>
      <c r="H82" s="106">
        <f t="shared" si="24"/>
        <v>2301095.7875371571</v>
      </c>
      <c r="I82" s="106">
        <f t="shared" si="24"/>
        <v>2527486.8150057322</v>
      </c>
      <c r="J82" s="106">
        <f t="shared" si="24"/>
        <v>2776514.121926235</v>
      </c>
      <c r="K82" s="106">
        <f t="shared" si="24"/>
        <v>3050471.6665234934</v>
      </c>
      <c r="L82" s="106">
        <f t="shared" si="24"/>
        <v>3351888.5506145768</v>
      </c>
      <c r="M82" s="106">
        <f t="shared" si="24"/>
        <v>3683553.35423936</v>
      </c>
      <c r="N82" s="106">
        <f t="shared" si="24"/>
        <v>4048541.0083863395</v>
      </c>
      <c r="O82" s="106">
        <f t="shared" si="24"/>
        <v>4450242.4722071365</v>
      </c>
      <c r="P82" s="106">
        <f t="shared" si="24"/>
        <v>4892397.5092135295</v>
      </c>
      <c r="Q82" s="106">
        <f t="shared" si="24"/>
        <v>5379130.8880271502</v>
      </c>
      <c r="R82" s="106">
        <f t="shared" si="24"/>
        <v>5914992.3676202567</v>
      </c>
      <c r="S82" s="106">
        <f t="shared" si="24"/>
        <v>6505000.8649960393</v>
      </c>
      <c r="T82" s="106">
        <f t="shared" si="24"/>
        <v>7154693.2452957062</v>
      </c>
      <c r="U82" s="106">
        <f t="shared" si="24"/>
        <v>7870178.220815626</v>
      </c>
      <c r="V82" s="106">
        <f t="shared" si="24"/>
        <v>8658195.8968444727</v>
      </c>
      <c r="W82" s="106">
        <f t="shared" si="24"/>
        <v>9526183.5591127332</v>
      </c>
    </row>
    <row r="83" spans="1:23" ht="12" customHeight="1" x14ac:dyDescent="0.25">
      <c r="A83" s="94" t="s">
        <v>247</v>
      </c>
      <c r="B83" s="106">
        <f>SUM($B$82:B82)</f>
        <v>0</v>
      </c>
      <c r="C83" s="106">
        <f>SUM(B82:C82)</f>
        <v>977375.2548747079</v>
      </c>
      <c r="D83" s="106">
        <f>SUM(B82:D82)</f>
        <v>2565125.09991193</v>
      </c>
      <c r="E83" s="106">
        <f>SUM($B$82:E82)</f>
        <v>4303004.6220270433</v>
      </c>
      <c r="F83" s="106">
        <f>SUM($B$82:F82)</f>
        <v>6211096.9320409419</v>
      </c>
      <c r="G83" s="106">
        <f>SUM($B$82:G82)</f>
        <v>8306357.1194103695</v>
      </c>
      <c r="H83" s="106">
        <f>SUM($B$82:H82)</f>
        <v>10607452.906947527</v>
      </c>
      <c r="I83" s="106">
        <f>SUM($B$82:I82)</f>
        <v>13134939.72195326</v>
      </c>
      <c r="J83" s="106">
        <f>SUM($B$82:J82)</f>
        <v>15911453.843879495</v>
      </c>
      <c r="K83" s="106">
        <f>SUM($B$82:K82)</f>
        <v>18961925.510402989</v>
      </c>
      <c r="L83" s="106">
        <f>SUM($B$82:L82)</f>
        <v>22313814.061017565</v>
      </c>
      <c r="M83" s="106">
        <f>SUM($B$82:M82)</f>
        <v>25997367.415256925</v>
      </c>
      <c r="N83" s="106">
        <f>SUM($B$82:N82)</f>
        <v>30045908.423643265</v>
      </c>
      <c r="O83" s="106">
        <f>SUM($B$82:O82)</f>
        <v>34496150.895850405</v>
      </c>
      <c r="P83" s="106">
        <f>SUM($B$82:P82)</f>
        <v>39388548.405063935</v>
      </c>
      <c r="Q83" s="106">
        <f>SUM($B$82:Q82)</f>
        <v>44767679.293091089</v>
      </c>
      <c r="R83" s="106">
        <f>SUM($B$82:R82)</f>
        <v>50682671.660711348</v>
      </c>
      <c r="S83" s="106">
        <f>SUM($B$82:S82)</f>
        <v>57187672.525707386</v>
      </c>
      <c r="T83" s="106">
        <f>SUM($B$82:T82)</f>
        <v>64342365.77100309</v>
      </c>
      <c r="U83" s="106">
        <f>SUM($B$82:U82)</f>
        <v>72212543.991818711</v>
      </c>
      <c r="V83" s="106">
        <f>SUM($B$82:V82)</f>
        <v>80870739.888663188</v>
      </c>
      <c r="W83" s="106">
        <f>SUM($B$82:W82)</f>
        <v>90396923.447775915</v>
      </c>
    </row>
    <row r="84" spans="1:23" ht="12" customHeight="1" x14ac:dyDescent="0.25">
      <c r="A84" s="74" t="s">
        <v>248</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249</v>
      </c>
      <c r="B85" s="106">
        <f>B83*B84</f>
        <v>0</v>
      </c>
      <c r="C85" s="106">
        <f t="shared" ref="C85:W85" si="26">C82*C84</f>
        <v>977375.2548747079</v>
      </c>
      <c r="D85" s="106">
        <f t="shared" si="26"/>
        <v>1405088.3584400199</v>
      </c>
      <c r="E85" s="106">
        <f t="shared" si="26"/>
        <v>1361014.5838476883</v>
      </c>
      <c r="F85" s="106">
        <f t="shared" si="26"/>
        <v>1322403.6850959561</v>
      </c>
      <c r="G85" s="106">
        <f t="shared" si="26"/>
        <v>1285062.3122746698</v>
      </c>
      <c r="H85" s="106">
        <f t="shared" si="26"/>
        <v>1248942.6023722682</v>
      </c>
      <c r="I85" s="106">
        <f t="shared" si="26"/>
        <v>1213998.7450902315</v>
      </c>
      <c r="J85" s="106">
        <f t="shared" si="26"/>
        <v>1180186.8800362197</v>
      </c>
      <c r="K85" s="106">
        <f t="shared" si="26"/>
        <v>1147465.0002671175</v>
      </c>
      <c r="L85" s="106">
        <f t="shared" si="26"/>
        <v>1115792.8616881159</v>
      </c>
      <c r="M85" s="106">
        <f t="shared" si="26"/>
        <v>1085131.8978598218</v>
      </c>
      <c r="N85" s="106">
        <f t="shared" si="26"/>
        <v>1055445.1398065579</v>
      </c>
      <c r="O85" s="106">
        <f t="shared" si="26"/>
        <v>1026697.1404559681</v>
      </c>
      <c r="P85" s="106">
        <f t="shared" si="26"/>
        <v>998853.90337327262</v>
      </c>
      <c r="Q85" s="106">
        <f t="shared" si="26"/>
        <v>971882.81548337219</v>
      </c>
      <c r="R85" s="106">
        <f t="shared" si="26"/>
        <v>945752.58350088575</v>
      </c>
      <c r="S85" s="106">
        <f t="shared" si="26"/>
        <v>920433.17381240556</v>
      </c>
      <c r="T85" s="106">
        <f t="shared" si="26"/>
        <v>895895.75557704573</v>
      </c>
      <c r="U85" s="106">
        <f t="shared" si="26"/>
        <v>872112.64683105901</v>
      </c>
      <c r="V85" s="106">
        <f t="shared" si="26"/>
        <v>849057.2634000195</v>
      </c>
      <c r="W85" s="106">
        <f t="shared" si="26"/>
        <v>826704.07043814112</v>
      </c>
    </row>
    <row r="86" spans="1:23" ht="21.75" customHeight="1" x14ac:dyDescent="0.25">
      <c r="A86" s="110" t="s">
        <v>250</v>
      </c>
      <c r="B86" s="106">
        <f>SUM(B85)</f>
        <v>0</v>
      </c>
      <c r="C86" s="106">
        <f t="shared" ref="C86:W86" si="27">C85+B86</f>
        <v>977375.2548747079</v>
      </c>
      <c r="D86" s="106">
        <f t="shared" si="27"/>
        <v>2382463.6133147278</v>
      </c>
      <c r="E86" s="106">
        <f t="shared" si="27"/>
        <v>3743478.1971624158</v>
      </c>
      <c r="F86" s="106">
        <f t="shared" si="27"/>
        <v>5065881.8822583724</v>
      </c>
      <c r="G86" s="106">
        <f t="shared" si="27"/>
        <v>6350944.1945330426</v>
      </c>
      <c r="H86" s="106">
        <f t="shared" si="27"/>
        <v>7599886.7969053108</v>
      </c>
      <c r="I86" s="106">
        <f t="shared" si="27"/>
        <v>8813885.5419955421</v>
      </c>
      <c r="J86" s="106">
        <f t="shared" si="27"/>
        <v>9994072.4220317621</v>
      </c>
      <c r="K86" s="106">
        <f t="shared" si="27"/>
        <v>11141537.42229888</v>
      </c>
      <c r="L86" s="106">
        <f t="shared" si="27"/>
        <v>12257330.283986997</v>
      </c>
      <c r="M86" s="106">
        <f t="shared" si="27"/>
        <v>13342462.181846818</v>
      </c>
      <c r="N86" s="106">
        <f t="shared" si="27"/>
        <v>14397907.321653375</v>
      </c>
      <c r="O86" s="106">
        <f t="shared" si="27"/>
        <v>15424604.462109344</v>
      </c>
      <c r="P86" s="106">
        <f t="shared" si="27"/>
        <v>16423458.365482617</v>
      </c>
      <c r="Q86" s="106">
        <f t="shared" si="27"/>
        <v>17395341.18096599</v>
      </c>
      <c r="R86" s="106">
        <f t="shared" si="27"/>
        <v>18341093.764466874</v>
      </c>
      <c r="S86" s="106">
        <f t="shared" si="27"/>
        <v>19261526.938279279</v>
      </c>
      <c r="T86" s="106">
        <f t="shared" si="27"/>
        <v>20157422.693856325</v>
      </c>
      <c r="U86" s="106">
        <f t="shared" si="27"/>
        <v>21029535.340687383</v>
      </c>
      <c r="V86" s="106">
        <f t="shared" si="27"/>
        <v>21878592.604087401</v>
      </c>
      <c r="W86" s="106">
        <f t="shared" si="27"/>
        <v>22705296.674525544</v>
      </c>
    </row>
    <row r="87" spans="1:23" ht="14.25" customHeight="1" x14ac:dyDescent="0.25">
      <c r="A87" s="116" t="s">
        <v>251</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252</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253</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254</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255</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256</v>
      </c>
      <c r="B93" s="125" t="s">
        <v>257</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258</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229</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230</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231</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232</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259</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260</v>
      </c>
      <c r="B101" s="37" t="s">
        <v>261</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25" sqref="F25: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2025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3</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5</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P_К1_42</v>
      </c>
      <c r="B12" s="230"/>
      <c r="C12" s="230"/>
      <c r="D12" s="230"/>
      <c r="E12" s="230"/>
      <c r="F12" s="230"/>
      <c r="G12" s="230"/>
      <c r="H12" s="230"/>
      <c r="I12" s="230"/>
      <c r="J12" s="230"/>
    </row>
    <row r="13" spans="1:40" x14ac:dyDescent="0.25">
      <c r="A13" s="225" t="s">
        <v>6</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v>
      </c>
      <c r="B15" s="224"/>
      <c r="C15" s="224"/>
      <c r="D15" s="224"/>
      <c r="E15" s="224"/>
      <c r="F15" s="224"/>
      <c r="G15" s="224"/>
      <c r="H15" s="224"/>
      <c r="I15" s="224"/>
      <c r="J15" s="224"/>
    </row>
    <row r="16" spans="1:40" x14ac:dyDescent="0.25">
      <c r="A16" s="225" t="s">
        <v>7</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262</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40" t="s">
        <v>263</v>
      </c>
      <c r="B21" s="240" t="s">
        <v>264</v>
      </c>
      <c r="C21" s="239" t="s">
        <v>265</v>
      </c>
      <c r="D21" s="239"/>
      <c r="E21" s="239"/>
      <c r="F21" s="239"/>
      <c r="G21" s="240" t="s">
        <v>266</v>
      </c>
      <c r="H21" s="245" t="s">
        <v>267</v>
      </c>
      <c r="I21" s="240" t="s">
        <v>268</v>
      </c>
      <c r="J21" s="240" t="s">
        <v>269</v>
      </c>
    </row>
    <row r="22" spans="1:10" s="4" customFormat="1" ht="46.5" customHeight="1" x14ac:dyDescent="0.25">
      <c r="A22" s="240"/>
      <c r="B22" s="240"/>
      <c r="C22" s="246" t="s">
        <v>270</v>
      </c>
      <c r="D22" s="246"/>
      <c r="E22" s="243" t="s">
        <v>271</v>
      </c>
      <c r="F22" s="244"/>
      <c r="G22" s="240"/>
      <c r="H22" s="247"/>
      <c r="I22" s="240"/>
      <c r="J22" s="240"/>
    </row>
    <row r="23" spans="1:10" s="4" customFormat="1" ht="31.5" x14ac:dyDescent="0.25">
      <c r="A23" s="240"/>
      <c r="B23" s="240"/>
      <c r="C23" s="138" t="s">
        <v>272</v>
      </c>
      <c r="D23" s="138" t="s">
        <v>273</v>
      </c>
      <c r="E23" s="138" t="s">
        <v>272</v>
      </c>
      <c r="F23" s="138" t="s">
        <v>273</v>
      </c>
      <c r="G23" s="240"/>
      <c r="H23" s="246"/>
      <c r="I23" s="240"/>
      <c r="J23" s="240"/>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12</v>
      </c>
      <c r="B25" s="140" t="s">
        <v>274</v>
      </c>
      <c r="C25" s="141" t="s">
        <v>257</v>
      </c>
      <c r="D25" s="141" t="s">
        <v>257</v>
      </c>
      <c r="E25" s="298" t="s">
        <v>552</v>
      </c>
      <c r="F25" s="298" t="s">
        <v>552</v>
      </c>
      <c r="G25" s="141" t="s">
        <v>257</v>
      </c>
      <c r="H25" s="141" t="s">
        <v>257</v>
      </c>
      <c r="I25" s="142" t="s">
        <v>257</v>
      </c>
      <c r="J25" s="143" t="s">
        <v>257</v>
      </c>
    </row>
    <row r="26" spans="1:10" s="4" customFormat="1" x14ac:dyDescent="0.25">
      <c r="A26" s="139" t="s">
        <v>275</v>
      </c>
      <c r="B26" s="144" t="s">
        <v>276</v>
      </c>
      <c r="C26" s="145" t="s">
        <v>103</v>
      </c>
      <c r="D26" s="145" t="s">
        <v>103</v>
      </c>
      <c r="E26" s="299">
        <v>45440</v>
      </c>
      <c r="F26" s="299">
        <v>45440</v>
      </c>
      <c r="G26" s="146"/>
      <c r="H26" s="146"/>
      <c r="I26" s="147" t="s">
        <v>257</v>
      </c>
      <c r="J26" s="147" t="s">
        <v>257</v>
      </c>
    </row>
    <row r="27" spans="1:10" s="4" customFormat="1" ht="31.5" x14ac:dyDescent="0.25">
      <c r="A27" s="139" t="s">
        <v>277</v>
      </c>
      <c r="B27" s="144" t="s">
        <v>278</v>
      </c>
      <c r="C27" s="145" t="s">
        <v>103</v>
      </c>
      <c r="D27" s="145" t="s">
        <v>103</v>
      </c>
      <c r="E27" s="298" t="s">
        <v>103</v>
      </c>
      <c r="F27" s="298" t="s">
        <v>103</v>
      </c>
      <c r="G27" s="146"/>
      <c r="H27" s="146"/>
      <c r="I27" s="147" t="s">
        <v>257</v>
      </c>
      <c r="J27" s="147" t="s">
        <v>257</v>
      </c>
    </row>
    <row r="28" spans="1:10" s="4" customFormat="1" ht="63" x14ac:dyDescent="0.25">
      <c r="A28" s="139" t="s">
        <v>279</v>
      </c>
      <c r="B28" s="144" t="s">
        <v>280</v>
      </c>
      <c r="C28" s="145" t="s">
        <v>103</v>
      </c>
      <c r="D28" s="145" t="s">
        <v>103</v>
      </c>
      <c r="E28" s="298" t="s">
        <v>103</v>
      </c>
      <c r="F28" s="298" t="s">
        <v>103</v>
      </c>
      <c r="G28" s="146"/>
      <c r="H28" s="146"/>
      <c r="I28" s="146" t="s">
        <v>257</v>
      </c>
      <c r="J28" s="146" t="s">
        <v>257</v>
      </c>
    </row>
    <row r="29" spans="1:10" s="4" customFormat="1" ht="31.5" x14ac:dyDescent="0.25">
      <c r="A29" s="139" t="s">
        <v>281</v>
      </c>
      <c r="B29" s="144" t="s">
        <v>282</v>
      </c>
      <c r="C29" s="145" t="s">
        <v>103</v>
      </c>
      <c r="D29" s="145" t="s">
        <v>103</v>
      </c>
      <c r="E29" s="298" t="s">
        <v>103</v>
      </c>
      <c r="F29" s="298" t="s">
        <v>103</v>
      </c>
      <c r="G29" s="146"/>
      <c r="H29" s="146"/>
      <c r="I29" s="147" t="s">
        <v>257</v>
      </c>
      <c r="J29" s="147" t="s">
        <v>257</v>
      </c>
    </row>
    <row r="30" spans="1:10" s="4" customFormat="1" ht="60" x14ac:dyDescent="0.25">
      <c r="A30" s="139" t="s">
        <v>283</v>
      </c>
      <c r="B30" s="144" t="s">
        <v>284</v>
      </c>
      <c r="C30" s="145" t="s">
        <v>103</v>
      </c>
      <c r="D30" s="145" t="s">
        <v>103</v>
      </c>
      <c r="E30" s="298" t="s">
        <v>553</v>
      </c>
      <c r="F30" s="298" t="s">
        <v>553</v>
      </c>
      <c r="G30" s="146"/>
      <c r="H30" s="146"/>
      <c r="I30" s="146" t="s">
        <v>257</v>
      </c>
      <c r="J30" s="146" t="s">
        <v>257</v>
      </c>
    </row>
    <row r="31" spans="1:10" s="4" customFormat="1" ht="31.5" x14ac:dyDescent="0.25">
      <c r="A31" s="139" t="s">
        <v>285</v>
      </c>
      <c r="B31" s="148" t="s">
        <v>286</v>
      </c>
      <c r="C31" s="145" t="s">
        <v>103</v>
      </c>
      <c r="D31" s="145" t="s">
        <v>103</v>
      </c>
      <c r="E31" s="299">
        <v>45534</v>
      </c>
      <c r="F31" s="299">
        <v>45534</v>
      </c>
      <c r="G31" s="146"/>
      <c r="H31" s="146"/>
      <c r="I31" s="146" t="s">
        <v>257</v>
      </c>
      <c r="J31" s="146" t="s">
        <v>257</v>
      </c>
    </row>
    <row r="32" spans="1:10" s="4" customFormat="1" ht="31.5" x14ac:dyDescent="0.25">
      <c r="A32" s="139" t="s">
        <v>287</v>
      </c>
      <c r="B32" s="148" t="s">
        <v>288</v>
      </c>
      <c r="C32" s="145">
        <v>45457</v>
      </c>
      <c r="D32" s="145">
        <v>45457</v>
      </c>
      <c r="E32" s="299">
        <v>45566</v>
      </c>
      <c r="F32" s="299">
        <v>45566</v>
      </c>
      <c r="G32" s="146"/>
      <c r="H32" s="146"/>
      <c r="I32" s="146" t="s">
        <v>257</v>
      </c>
      <c r="J32" s="146" t="s">
        <v>257</v>
      </c>
    </row>
    <row r="33" spans="1:10" s="4" customFormat="1" ht="47.25" x14ac:dyDescent="0.25">
      <c r="A33" s="139" t="s">
        <v>289</v>
      </c>
      <c r="B33" s="148" t="s">
        <v>290</v>
      </c>
      <c r="C33" s="145" t="s">
        <v>103</v>
      </c>
      <c r="D33" s="145" t="s">
        <v>103</v>
      </c>
      <c r="E33" s="298" t="s">
        <v>103</v>
      </c>
      <c r="F33" s="298" t="s">
        <v>103</v>
      </c>
      <c r="G33" s="146"/>
      <c r="H33" s="146"/>
      <c r="I33" s="146" t="s">
        <v>257</v>
      </c>
      <c r="J33" s="146" t="s">
        <v>257</v>
      </c>
    </row>
    <row r="34" spans="1:10" s="4" customFormat="1" ht="63" x14ac:dyDescent="0.25">
      <c r="A34" s="139" t="s">
        <v>291</v>
      </c>
      <c r="B34" s="148" t="s">
        <v>292</v>
      </c>
      <c r="C34" s="145" t="s">
        <v>103</v>
      </c>
      <c r="D34" s="145" t="s">
        <v>103</v>
      </c>
      <c r="E34" s="298" t="s">
        <v>103</v>
      </c>
      <c r="F34" s="298" t="s">
        <v>103</v>
      </c>
      <c r="G34" s="146"/>
      <c r="H34" s="146"/>
      <c r="I34" s="146" t="s">
        <v>257</v>
      </c>
      <c r="J34" s="146" t="s">
        <v>257</v>
      </c>
    </row>
    <row r="35" spans="1:10" s="4" customFormat="1" ht="31.5" x14ac:dyDescent="0.25">
      <c r="A35" s="139" t="s">
        <v>293</v>
      </c>
      <c r="B35" s="148" t="s">
        <v>294</v>
      </c>
      <c r="C35" s="145">
        <v>45487</v>
      </c>
      <c r="D35" s="145">
        <v>45487</v>
      </c>
      <c r="E35" s="299">
        <v>45580</v>
      </c>
      <c r="F35" s="299">
        <v>45580</v>
      </c>
      <c r="G35" s="146"/>
      <c r="H35" s="146"/>
      <c r="I35" s="146" t="s">
        <v>257</v>
      </c>
      <c r="J35" s="146" t="s">
        <v>257</v>
      </c>
    </row>
    <row r="36" spans="1:10" s="4" customFormat="1" ht="31.5" x14ac:dyDescent="0.25">
      <c r="A36" s="139" t="s">
        <v>295</v>
      </c>
      <c r="B36" s="148" t="s">
        <v>296</v>
      </c>
      <c r="C36" s="145" t="s">
        <v>103</v>
      </c>
      <c r="D36" s="145" t="s">
        <v>103</v>
      </c>
      <c r="E36" s="298" t="s">
        <v>103</v>
      </c>
      <c r="F36" s="298" t="s">
        <v>103</v>
      </c>
      <c r="G36" s="146"/>
      <c r="H36" s="146"/>
      <c r="I36" s="146" t="s">
        <v>257</v>
      </c>
      <c r="J36" s="146" t="s">
        <v>257</v>
      </c>
    </row>
    <row r="37" spans="1:10" s="4" customFormat="1" x14ac:dyDescent="0.25">
      <c r="A37" s="139" t="s">
        <v>297</v>
      </c>
      <c r="B37" s="148" t="s">
        <v>298</v>
      </c>
      <c r="C37" s="145">
        <v>45517</v>
      </c>
      <c r="D37" s="145">
        <v>45517</v>
      </c>
      <c r="E37" s="299">
        <v>45597</v>
      </c>
      <c r="F37" s="299">
        <v>45597</v>
      </c>
      <c r="G37" s="146"/>
      <c r="H37" s="146"/>
      <c r="I37" s="146" t="s">
        <v>257</v>
      </c>
      <c r="J37" s="146" t="s">
        <v>257</v>
      </c>
    </row>
    <row r="38" spans="1:10" s="4" customFormat="1" x14ac:dyDescent="0.25">
      <c r="A38" s="139" t="s">
        <v>299</v>
      </c>
      <c r="B38" s="140" t="s">
        <v>300</v>
      </c>
      <c r="C38" s="146" t="s">
        <v>257</v>
      </c>
      <c r="D38" s="146" t="s">
        <v>257</v>
      </c>
      <c r="E38" s="298"/>
      <c r="F38" s="298"/>
      <c r="G38" s="146"/>
      <c r="H38" s="146"/>
      <c r="I38" s="142" t="s">
        <v>257</v>
      </c>
      <c r="J38" s="142" t="s">
        <v>257</v>
      </c>
    </row>
    <row r="39" spans="1:10" s="4" customFormat="1" ht="63" x14ac:dyDescent="0.25">
      <c r="A39" s="139" t="s">
        <v>14</v>
      </c>
      <c r="B39" s="148" t="s">
        <v>301</v>
      </c>
      <c r="C39" s="145">
        <v>45547</v>
      </c>
      <c r="D39" s="145">
        <v>45547</v>
      </c>
      <c r="E39" s="298" t="s">
        <v>82</v>
      </c>
      <c r="F39" s="298" t="s">
        <v>82</v>
      </c>
      <c r="G39" s="146"/>
      <c r="H39" s="146"/>
      <c r="I39" s="146" t="s">
        <v>257</v>
      </c>
      <c r="J39" s="146" t="s">
        <v>257</v>
      </c>
    </row>
    <row r="40" spans="1:10" s="4" customFormat="1" x14ac:dyDescent="0.25">
      <c r="A40" s="139" t="s">
        <v>302</v>
      </c>
      <c r="B40" s="148" t="s">
        <v>303</v>
      </c>
      <c r="C40" s="145">
        <v>45557</v>
      </c>
      <c r="D40" s="145">
        <v>45557</v>
      </c>
      <c r="E40" s="298" t="s">
        <v>82</v>
      </c>
      <c r="F40" s="298" t="s">
        <v>82</v>
      </c>
      <c r="G40" s="146"/>
      <c r="H40" s="146"/>
      <c r="I40" s="146" t="s">
        <v>257</v>
      </c>
      <c r="J40" s="146" t="s">
        <v>257</v>
      </c>
    </row>
    <row r="41" spans="1:10" s="4" customFormat="1" ht="47.25" x14ac:dyDescent="0.25">
      <c r="A41" s="139" t="s">
        <v>304</v>
      </c>
      <c r="B41" s="140" t="s">
        <v>305</v>
      </c>
      <c r="C41" s="146" t="s">
        <v>257</v>
      </c>
      <c r="D41" s="146" t="s">
        <v>257</v>
      </c>
      <c r="E41" s="298" t="s">
        <v>82</v>
      </c>
      <c r="F41" s="298" t="s">
        <v>82</v>
      </c>
      <c r="G41" s="146"/>
      <c r="H41" s="146"/>
      <c r="I41" s="142" t="s">
        <v>257</v>
      </c>
      <c r="J41" s="142" t="s">
        <v>257</v>
      </c>
    </row>
    <row r="42" spans="1:10" s="4" customFormat="1" ht="31.5" x14ac:dyDescent="0.25">
      <c r="A42" s="139" t="s">
        <v>16</v>
      </c>
      <c r="B42" s="148" t="s">
        <v>306</v>
      </c>
      <c r="C42" s="145">
        <v>45587</v>
      </c>
      <c r="D42" s="145">
        <v>45587</v>
      </c>
      <c r="E42" s="298" t="s">
        <v>82</v>
      </c>
      <c r="F42" s="298" t="s">
        <v>82</v>
      </c>
      <c r="G42" s="146"/>
      <c r="H42" s="146"/>
      <c r="I42" s="146" t="s">
        <v>257</v>
      </c>
      <c r="J42" s="146" t="s">
        <v>257</v>
      </c>
    </row>
    <row r="43" spans="1:10" s="4" customFormat="1" x14ac:dyDescent="0.25">
      <c r="A43" s="139" t="s">
        <v>307</v>
      </c>
      <c r="B43" s="148" t="s">
        <v>308</v>
      </c>
      <c r="C43" s="145">
        <v>45587</v>
      </c>
      <c r="D43" s="145">
        <v>45587</v>
      </c>
      <c r="E43" s="298" t="s">
        <v>82</v>
      </c>
      <c r="F43" s="298" t="s">
        <v>82</v>
      </c>
      <c r="G43" s="146"/>
      <c r="H43" s="146"/>
      <c r="I43" s="146" t="s">
        <v>257</v>
      </c>
      <c r="J43" s="146" t="s">
        <v>257</v>
      </c>
    </row>
    <row r="44" spans="1:10" s="4" customFormat="1" x14ac:dyDescent="0.25">
      <c r="A44" s="139" t="s">
        <v>309</v>
      </c>
      <c r="B44" s="148" t="s">
        <v>310</v>
      </c>
      <c r="C44" s="145">
        <v>45597</v>
      </c>
      <c r="D44" s="145">
        <v>45597</v>
      </c>
      <c r="E44" s="298" t="s">
        <v>82</v>
      </c>
      <c r="F44" s="298" t="s">
        <v>82</v>
      </c>
      <c r="G44" s="146"/>
      <c r="H44" s="146"/>
      <c r="I44" s="146" t="s">
        <v>257</v>
      </c>
      <c r="J44" s="146" t="s">
        <v>257</v>
      </c>
    </row>
    <row r="45" spans="1:10" s="4" customFormat="1" ht="78.75" x14ac:dyDescent="0.25">
      <c r="A45" s="139" t="s">
        <v>311</v>
      </c>
      <c r="B45" s="148" t="s">
        <v>312</v>
      </c>
      <c r="C45" s="145" t="s">
        <v>103</v>
      </c>
      <c r="D45" s="145" t="s">
        <v>103</v>
      </c>
      <c r="E45" s="298" t="s">
        <v>82</v>
      </c>
      <c r="F45" s="298" t="s">
        <v>82</v>
      </c>
      <c r="G45" s="146"/>
      <c r="H45" s="146"/>
      <c r="I45" s="146" t="s">
        <v>257</v>
      </c>
      <c r="J45" s="146" t="s">
        <v>257</v>
      </c>
    </row>
    <row r="46" spans="1:10" s="4" customFormat="1" ht="157.5" x14ac:dyDescent="0.25">
      <c r="A46" s="139" t="s">
        <v>313</v>
      </c>
      <c r="B46" s="148" t="s">
        <v>314</v>
      </c>
      <c r="C46" s="145" t="s">
        <v>103</v>
      </c>
      <c r="D46" s="145" t="s">
        <v>103</v>
      </c>
      <c r="E46" s="298" t="s">
        <v>82</v>
      </c>
      <c r="F46" s="298" t="s">
        <v>82</v>
      </c>
      <c r="G46" s="146"/>
      <c r="H46" s="146"/>
      <c r="I46" s="146" t="s">
        <v>257</v>
      </c>
      <c r="J46" s="146" t="s">
        <v>257</v>
      </c>
    </row>
    <row r="47" spans="1:10" s="4" customFormat="1" x14ac:dyDescent="0.25">
      <c r="A47" s="139" t="s">
        <v>315</v>
      </c>
      <c r="B47" s="148" t="s">
        <v>316</v>
      </c>
      <c r="C47" s="145">
        <v>45627</v>
      </c>
      <c r="D47" s="145">
        <v>45627</v>
      </c>
      <c r="E47" s="298" t="s">
        <v>82</v>
      </c>
      <c r="F47" s="298" t="s">
        <v>82</v>
      </c>
      <c r="G47" s="146"/>
      <c r="H47" s="146"/>
      <c r="I47" s="146" t="s">
        <v>257</v>
      </c>
      <c r="J47" s="146" t="s">
        <v>257</v>
      </c>
    </row>
    <row r="48" spans="1:10" s="4" customFormat="1" ht="31.5" x14ac:dyDescent="0.25">
      <c r="A48" s="139" t="s">
        <v>317</v>
      </c>
      <c r="B48" s="140" t="s">
        <v>318</v>
      </c>
      <c r="C48" s="146" t="s">
        <v>257</v>
      </c>
      <c r="D48" s="146" t="s">
        <v>257</v>
      </c>
      <c r="E48" s="298" t="s">
        <v>82</v>
      </c>
      <c r="F48" s="298" t="s">
        <v>82</v>
      </c>
      <c r="G48" s="146"/>
      <c r="H48" s="146"/>
      <c r="I48" s="142" t="s">
        <v>257</v>
      </c>
      <c r="J48" s="142" t="s">
        <v>257</v>
      </c>
    </row>
    <row r="49" spans="1:10" s="4" customFormat="1" ht="31.5" x14ac:dyDescent="0.25">
      <c r="A49" s="139" t="s">
        <v>18</v>
      </c>
      <c r="B49" s="148" t="s">
        <v>319</v>
      </c>
      <c r="C49" s="145">
        <v>45641</v>
      </c>
      <c r="D49" s="145">
        <v>45641</v>
      </c>
      <c r="E49" s="298" t="s">
        <v>82</v>
      </c>
      <c r="F49" s="298" t="s">
        <v>82</v>
      </c>
      <c r="G49" s="146"/>
      <c r="H49" s="146"/>
      <c r="I49" s="146" t="s">
        <v>257</v>
      </c>
      <c r="J49" s="146" t="s">
        <v>257</v>
      </c>
    </row>
    <row r="50" spans="1:10" s="4" customFormat="1" ht="78.75" x14ac:dyDescent="0.25">
      <c r="A50" s="139" t="s">
        <v>320</v>
      </c>
      <c r="B50" s="148" t="s">
        <v>321</v>
      </c>
      <c r="C50" s="145">
        <v>45641</v>
      </c>
      <c r="D50" s="145">
        <v>45641</v>
      </c>
      <c r="E50" s="298" t="s">
        <v>82</v>
      </c>
      <c r="F50" s="298" t="s">
        <v>82</v>
      </c>
      <c r="G50" s="146"/>
      <c r="H50" s="146"/>
      <c r="I50" s="146" t="s">
        <v>257</v>
      </c>
      <c r="J50" s="146" t="s">
        <v>257</v>
      </c>
    </row>
    <row r="51" spans="1:10" s="4" customFormat="1" ht="63" x14ac:dyDescent="0.25">
      <c r="A51" s="139" t="s">
        <v>322</v>
      </c>
      <c r="B51" s="148" t="s">
        <v>323</v>
      </c>
      <c r="C51" s="145" t="s">
        <v>103</v>
      </c>
      <c r="D51" s="145" t="s">
        <v>103</v>
      </c>
      <c r="E51" s="298" t="s">
        <v>82</v>
      </c>
      <c r="F51" s="298" t="s">
        <v>82</v>
      </c>
      <c r="G51" s="146"/>
      <c r="H51" s="146"/>
      <c r="I51" s="146" t="s">
        <v>257</v>
      </c>
      <c r="J51" s="146" t="s">
        <v>257</v>
      </c>
    </row>
    <row r="52" spans="1:10" s="4" customFormat="1" ht="63" x14ac:dyDescent="0.25">
      <c r="A52" s="139" t="s">
        <v>324</v>
      </c>
      <c r="B52" s="148" t="s">
        <v>325</v>
      </c>
      <c r="C52" s="145">
        <v>45641</v>
      </c>
      <c r="D52" s="145">
        <v>45641</v>
      </c>
      <c r="E52" s="298" t="s">
        <v>82</v>
      </c>
      <c r="F52" s="298" t="s">
        <v>82</v>
      </c>
      <c r="G52" s="146"/>
      <c r="H52" s="146"/>
      <c r="I52" s="146" t="s">
        <v>257</v>
      </c>
      <c r="J52" s="146" t="s">
        <v>257</v>
      </c>
    </row>
    <row r="53" spans="1:10" s="4" customFormat="1" ht="31.5" x14ac:dyDescent="0.25">
      <c r="A53" s="139" t="s">
        <v>326</v>
      </c>
      <c r="B53" s="149" t="s">
        <v>327</v>
      </c>
      <c r="C53" s="145">
        <v>45641</v>
      </c>
      <c r="D53" s="145">
        <v>45641</v>
      </c>
      <c r="E53" s="298" t="s">
        <v>82</v>
      </c>
      <c r="F53" s="298" t="s">
        <v>82</v>
      </c>
      <c r="G53" s="146"/>
      <c r="H53" s="146"/>
      <c r="I53" s="146" t="s">
        <v>257</v>
      </c>
      <c r="J53" s="146" t="s">
        <v>257</v>
      </c>
    </row>
    <row r="54" spans="1:10" s="4" customFormat="1" ht="31.5" x14ac:dyDescent="0.25">
      <c r="A54" s="139" t="s">
        <v>328</v>
      </c>
      <c r="B54" s="148" t="s">
        <v>329</v>
      </c>
      <c r="C54" s="145" t="s">
        <v>103</v>
      </c>
      <c r="D54" s="145" t="s">
        <v>103</v>
      </c>
      <c r="E54" s="298" t="s">
        <v>82</v>
      </c>
      <c r="F54" s="298" t="s">
        <v>82</v>
      </c>
      <c r="G54" s="146" t="s">
        <v>257</v>
      </c>
      <c r="H54" s="146" t="s">
        <v>257</v>
      </c>
      <c r="I54" s="146" t="s">
        <v>257</v>
      </c>
      <c r="J54" s="146" t="s">
        <v>257</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2024-10-29T06:46:31Z</dcterms:created>
  <dcterms:modified xsi:type="dcterms:W3CDTF">2025-08-14T03:42:49Z</dcterms:modified>
</cp:coreProperties>
</file>